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9440" windowHeight="12840" activeTab="1"/>
  </bookViews>
  <sheets>
    <sheet name="в натур выраж 2018-2020" sheetId="4" r:id="rId1"/>
    <sheet name="стоим выраж 2018-2020" sheetId="1" r:id="rId2"/>
  </sheets>
  <definedNames>
    <definedName name="_xlnm._FilterDatabase" localSheetId="1" hidden="1">'стоим выраж 2018-2020'!$A$8:$J$26</definedName>
    <definedName name="_xlnm.Print_Area" localSheetId="0">'в натур выраж 2018-2020'!$A$1:$F$73</definedName>
  </definedNames>
  <calcPr calcId="125725"/>
</workbook>
</file>

<file path=xl/calcChain.xml><?xml version="1.0" encoding="utf-8"?>
<calcChain xmlns="http://schemas.openxmlformats.org/spreadsheetml/2006/main">
  <c r="F45" i="4"/>
  <c r="E45"/>
  <c r="D45"/>
  <c r="F43"/>
  <c r="E43"/>
  <c r="F42"/>
  <c r="E42"/>
  <c r="F41"/>
  <c r="E41"/>
  <c r="F40"/>
  <c r="E40"/>
  <c r="F39"/>
  <c r="E39"/>
  <c r="F38"/>
  <c r="E38"/>
  <c r="F37"/>
  <c r="E37"/>
  <c r="F36"/>
  <c r="E36"/>
  <c r="F35"/>
  <c r="E35"/>
  <c r="F34"/>
  <c r="E34"/>
  <c r="E22" i="1"/>
  <c r="E25"/>
  <c r="E24" s="1"/>
  <c r="D25"/>
  <c r="C25"/>
  <c r="C24" s="1"/>
  <c r="E23"/>
  <c r="D23"/>
  <c r="C23"/>
  <c r="C22"/>
  <c r="C21" s="1"/>
  <c r="D22"/>
  <c r="D21" s="1"/>
  <c r="E20"/>
  <c r="E19" s="1"/>
  <c r="D20"/>
  <c r="C20"/>
  <c r="C19" s="1"/>
  <c r="E17"/>
  <c r="E16" s="1"/>
  <c r="E15" s="1"/>
  <c r="D17"/>
  <c r="C17"/>
  <c r="D24"/>
  <c r="E21"/>
  <c r="D19"/>
  <c r="C16"/>
  <c r="C15" s="1"/>
  <c r="D16"/>
  <c r="D15" s="1"/>
  <c r="E14"/>
  <c r="E13" s="1"/>
  <c r="E12" s="1"/>
  <c r="D14"/>
  <c r="D13" s="1"/>
  <c r="D12" s="1"/>
  <c r="C14"/>
  <c r="C13" s="1"/>
  <c r="C12" s="1"/>
  <c r="E11"/>
  <c r="D11"/>
  <c r="D9" s="1"/>
  <c r="D8" s="1"/>
  <c r="C11"/>
  <c r="E10"/>
  <c r="E9" s="1"/>
  <c r="E8" s="1"/>
  <c r="D10"/>
  <c r="C10"/>
  <c r="C9" s="1"/>
  <c r="C8" s="1"/>
  <c r="D18" l="1"/>
  <c r="C18"/>
  <c r="C26" s="1"/>
  <c r="D26"/>
  <c r="E18"/>
  <c r="E26" s="1"/>
</calcChain>
</file>

<file path=xl/sharedStrings.xml><?xml version="1.0" encoding="utf-8"?>
<sst xmlns="http://schemas.openxmlformats.org/spreadsheetml/2006/main" count="182" uniqueCount="106">
  <si>
    <t>тыс. рублей</t>
  </si>
  <si>
    <t>Всего</t>
  </si>
  <si>
    <t xml:space="preserve">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 </t>
  </si>
  <si>
    <t xml:space="preserve"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  </t>
  </si>
  <si>
    <t>Наименование</t>
  </si>
  <si>
    <t>Код вида расходов</t>
  </si>
  <si>
    <t xml:space="preserve">   Муниципальная программа ЗАТО Александровск "Развитие образования"на 2014 - 2020 годы</t>
  </si>
  <si>
    <t xml:space="preserve">  Управление образования администрации ЗАТО Александровск</t>
  </si>
  <si>
    <t xml:space="preserve">    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</si>
  <si>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Муниципальная программа ЗАТО Александровск "Развитие физической культуры, спорта и молодежной политики"на 2014 - 2020 годы</t>
  </si>
  <si>
    <t xml:space="preserve"> Управление культуры, спорта и молодежной политики администрации ЗАТО Александровск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</si>
  <si>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</si>
  <si>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 xml:space="preserve">    Муниципальная программа ЗАТО Александровск "Развитие культуры и сохранение культурного наследия"на 2014 - 2020 годы</t>
  </si>
  <si>
    <t xml:space="preserve">    Муниципальная программа ЗАТО Александровск "Информационное общество" на 2014 - 2020 годы</t>
  </si>
  <si>
    <t xml:space="preserve">  администрация муниципального образования закрытое административно-территориальное образование Александровск Мурманской области</t>
  </si>
  <si>
    <t xml:space="preserve">     Субсидии бюджетным учреждениям на финансовое обеспечение государственного (муниципального) задания на оказание государственных (муниципальных)  услуг (выполнение работ)</t>
  </si>
  <si>
    <t>Код ГРБС</t>
  </si>
  <si>
    <t>Наименование муниципальной услуги (работы)</t>
  </si>
  <si>
    <t>МУНИЦИПАЛЬНЫЕ УСЛУГИ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</si>
  <si>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</si>
  <si>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Количество оказаных услуг,ед.</t>
  </si>
  <si>
    <t>Управление образования администрации ЗАТО Александровск</t>
  </si>
  <si>
    <t>Реализация основных общеобразовательных программ начального общего образования</t>
  </si>
  <si>
    <t>Число обучающихся, чел.</t>
  </si>
  <si>
    <t>Реализация основных общеобразовательных программ начального общего образования, адаптированная образовательная программа</t>
  </si>
  <si>
    <t>Реализация основных общеобразовательных программ начального общего образования (дети-инвалиды, проходящие обучение по сотоянию здоровья на дому)</t>
  </si>
  <si>
    <t>Реализация основных общеобразовательных программ начального общего образования,  образовательная программа, обеспечивающая углубленное изучение отдельных учебных предметов, предметных областей (профильное обучение)</t>
  </si>
  <si>
    <t>Реализация основных общеобразовательных программ основного общего образования</t>
  </si>
  <si>
    <t>Реализация основных общеобразовательных программ основного общего образования, адаптированная образовательная программа</t>
  </si>
  <si>
    <t>Реализация основных общеобразовательных программ основного общего образования,  образовательная программа, обеспечивающая углубленное изучение отдельных учебных предметов, предметных областей (профильное обучение)</t>
  </si>
  <si>
    <t>Реализация основных общеобразовательных программ основного общего образования (дети-инвалиды, проходящие обучение по сотоянию здоровья на дому)</t>
  </si>
  <si>
    <t>Реализация основных общеобразовательных программ среднего общего образования</t>
  </si>
  <si>
    <t>Реализация основных общеобразовательных программ среднего общего образования,  образовательная программа, обеспечивающая углубленное изучение отдельных учебных предметов, предметных областей (профильное обучение)</t>
  </si>
  <si>
    <t>Реализация основных общеобразовательных программ среднего общего образования (очно-заочная форма обучения)</t>
  </si>
  <si>
    <t>Присмотр и уход физические лица, за исключением льготных категорий</t>
  </si>
  <si>
    <t>Количество детей, чел.</t>
  </si>
  <si>
    <t>Присмотр и уход дети-инвалиды</t>
  </si>
  <si>
    <t>Присмотр и уход дети-сироты</t>
  </si>
  <si>
    <t xml:space="preserve">Реализация основных общеобразовательных программ дошкольного образования От 1 года до 3 лет Дети Инвалиды </t>
  </si>
  <si>
    <t>Количество обучающихся, чел.</t>
  </si>
  <si>
    <t xml:space="preserve">Реализация основных общеобразовательных программ дошкольного образования От 3 лет  до 8 лет Дети Инвалиды </t>
  </si>
  <si>
    <t>Реализация основных общеобразовательных программ дошкольного образования Обучающиеся за исключением обучающихся с ограниченными возможностями здоровья (ОВЗ) и детей-инвалидовот 1 года  до 3 лет</t>
  </si>
  <si>
    <t>Реализация основных общеобразовательных программ дошкольного образования Обучающиеся за исключением обучающихся с ограниченными возможностями здоровья (ОВЗ) и детей-инвалидовот 3 лет до 8 лет</t>
  </si>
  <si>
    <t>Реализация основных общеобразовательных программ дошкольного образования адаптированная образовательная программа от 3 лет до 8 лет</t>
  </si>
  <si>
    <t xml:space="preserve">Реализация основных общеобразовательных программ дошкольного образования От 1 года до 3 лет Дети-инвалиды, обучающиеся по состоянию здоровья на дому  </t>
  </si>
  <si>
    <t xml:space="preserve">Реализация основных общеобразовательных программ дошкольного образования От 3 лет  до 8 лет Дети-инвалиды, обучающиеся по состоянию здоровья на дому  </t>
  </si>
  <si>
    <t>Организация отдыха детей и молодежи (в каникулярное время с круглосуточным пребыванием)</t>
  </si>
  <si>
    <t xml:space="preserve">Количество человек, чел. </t>
  </si>
  <si>
    <t>Организация отдыха детей и молодежи (в каникулярное время с дневным пребыванием)</t>
  </si>
  <si>
    <t>Предоставление питания (обеспечение бесплатным молоком отдельных категорий обучающихся)</t>
  </si>
  <si>
    <t>Предоставление питания (обеспечение бесплатным питанием отдельных категорий обучающихся)</t>
  </si>
  <si>
    <t>Реализация дополнительных общеразвивающих программ технической направленности</t>
  </si>
  <si>
    <t>Количество человеко-часов,  чел.-час.</t>
  </si>
  <si>
    <t>Реализация дополнительных общеразвивающих программ естественнонаучной направленности</t>
  </si>
  <si>
    <t>Реализация дополнительных общеразвивающих программ естественнонаучной направленности  (дети-инвалиды)</t>
  </si>
  <si>
    <t>Реализация дополнительных общеразвивающих программ физкультурно-спортивной направленности</t>
  </si>
  <si>
    <t>Реализация дополнительных общеразвивающих программ физкультурно-спортивной направленности (дети-инвалиды)</t>
  </si>
  <si>
    <t>Реализация дополнительных общеразвивающих программ художественной направленности</t>
  </si>
  <si>
    <t>Реализация дополнительных общеразвивающих программ художественной направленности (дети-инвалиды)</t>
  </si>
  <si>
    <t>Реализация дополнительных общеразвивающих программ туристско-краеведческой направленности</t>
  </si>
  <si>
    <t>Реализация дополнительных общеразвивающих программ cоциально-педагогической направленности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</si>
  <si>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</si>
  <si>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Управление культуры, спорта и молодежной политики администрации ЗАТО Александровск</t>
  </si>
  <si>
    <t>919</t>
  </si>
  <si>
    <t xml:space="preserve">Реализация дополнительных общеразвивающих  программ
</t>
  </si>
  <si>
    <t>Человеко-часы, чел/час</t>
  </si>
  <si>
    <t xml:space="preserve">Реализация дополнительных общеобразовательных предпрофессиональных программ в области искусств (Хореографическое творчество)
</t>
  </si>
  <si>
    <t xml:space="preserve">Реализация дополнительных общеобразовательных предпрофессиональных программ в области искусств (Фортепиано)
</t>
  </si>
  <si>
    <t xml:space="preserve">Реализация дополнительных общеобразовательных предпрофессиональных программ в области искусств (Народные инструменты)
</t>
  </si>
  <si>
    <t xml:space="preserve">Реализация дополнительных общеобразовательных предпрофессиональных программ в области искусств (Струнные инструменты)
</t>
  </si>
  <si>
    <t xml:space="preserve">Реализация дополнительных общеобразовательных предпрофессиональных программ в области искусств (Духовые и удврные инструменты)
</t>
  </si>
  <si>
    <t xml:space="preserve">Реализация дополнительных общеобразовательных предпрофессиональных программ в области искусств (Живопись)
</t>
  </si>
  <si>
    <t xml:space="preserve">Реализация дополнительных общеобразовательных предпрофессиональных программ в области искусств (Хоровое пение)
</t>
  </si>
  <si>
    <t>Библиотечное, библиографическое и информационное обслуживание пользователей библиотеки  в стационарных условиях</t>
  </si>
  <si>
    <t>Количество посещений, ед.</t>
  </si>
  <si>
    <t>Библиотечное, библиографическое и информационное обслуживание пользователей библиотеки  вне стационара</t>
  </si>
  <si>
    <t>Библиотечное, библиографическое и информационное обслуживание пользователей библиотеки удаленно через сеть Интернет</t>
  </si>
  <si>
    <t>Организация и проведение культурно-массовых мероприятий  (Творческих (фестиваль, выставка, конкурс, смотр)</t>
  </si>
  <si>
    <t>Количество мероприятий, ед.</t>
  </si>
  <si>
    <t>Публичный показ музейных предметов, музейных коллекций в стационарных условиях</t>
  </si>
  <si>
    <t>Число посетителей, чел.</t>
  </si>
  <si>
    <t>Публичный показ музейных предметов, музейных коллекций вне стационара</t>
  </si>
  <si>
    <t>Создание экспозиций (выставок) музеев, организация выездных выставок в стационарных условиях</t>
  </si>
  <si>
    <t xml:space="preserve"> Количество экспозиций, ед.</t>
  </si>
  <si>
    <t>Создание экспозиций (выставок) музеев, организация выездных выставок вне стационара</t>
  </si>
  <si>
    <t>МУНИЦИПАЛЬНЫЕ РАБОТЫ</t>
  </si>
  <si>
    <t>Создание и развитие информационных систем и компонентов информационно-телекоммуникационной инфраструктуры</t>
  </si>
  <si>
    <t>Количество выполненных работ,ед.</t>
  </si>
  <si>
    <t xml:space="preserve">Содержание (эксплуатация) имущества, находящегося в государственной (муниципальной) собственности </t>
  </si>
  <si>
    <t>Эксплуатируемая площадь, всего, в т.ч. зданий прилегающей территории, тыс. кв. мет.</t>
  </si>
  <si>
    <t>Организация и осуществление транспортного обслуживания учащихся образовательных организаций и воспитанников дошкольных образовательных организаций</t>
  </si>
  <si>
    <t>Количество обслуживаемых учреждений,ед.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</si>
  <si>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</si>
  <si>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 xml:space="preserve"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
</t>
  </si>
  <si>
    <t>Количество документов, ед.</t>
  </si>
  <si>
    <t xml:space="preserve">Организациия деятельности клубных формирований и формирований самодеятельного народного творчества 
</t>
  </si>
  <si>
    <t>Количество клубных формирований, ед.</t>
  </si>
  <si>
    <t>Библиографическая обработка документов и создании каталогов</t>
  </si>
  <si>
    <t xml:space="preserve">Формирование, учет, изучение, обеспечение физического сохранения и безопасности фондов библиотек, включая оцифровку фондов
</t>
  </si>
  <si>
    <t xml:space="preserve">Формирование, учет, изучение, обеспечение физического сохранения и безопасности музейных предметов, музейных коллекций
</t>
  </si>
  <si>
    <t>Количество предметов, ед.</t>
  </si>
  <si>
    <t xml:space="preserve">Результаты оценки протребности в предоставлении униципальных услуг (работ) в натуральном выражении муниципальными бюджетными и автономными учреждениями ЗАТО Александровск на 2018 год и на плановый период 2019 и 2020 годов </t>
  </si>
  <si>
    <t xml:space="preserve">Результаты оценки протребности в предоставлении униципальных услуг (работ) в стоимостном выражении муниципальными бюджетными и автономными учреждениями ЗАТО Александровск на 2018 год и на плановый период 2019 и 2020 годов </t>
  </si>
  <si>
    <t>Наименование натурального показателя объема муниципальной услуги (работы), единица измерения натурального показателя объема муниципальной услуги (работы)</t>
  </si>
  <si>
    <t>плановый период</t>
  </si>
  <si>
    <t xml:space="preserve">Оценка потребности в предоставлении муниципальной услуги (работы) по годам </t>
  </si>
</sst>
</file>

<file path=xl/styles.xml><?xml version="1.0" encoding="utf-8"?>
<styleSheet xmlns="http://schemas.openxmlformats.org/spreadsheetml/2006/main">
  <numFmts count="2">
    <numFmt numFmtId="164" formatCode="_-* #,##0.00&quot;р.&quot;_-;\-* #,##0.00&quot;р.&quot;_-;_-* &quot;-&quot;??&quot;р.&quot;_-;_-@_-"/>
    <numFmt numFmtId="165" formatCode="#,##0.0"/>
  </numFmts>
  <fonts count="13">
    <font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F99"/>
      </patternFill>
    </fill>
    <fill>
      <patternFill patternType="solid">
        <fgColor rgb="FFCC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" fontId="1" fillId="2" borderId="2">
      <alignment horizontal="right" vertical="top" shrinkToFit="1"/>
    </xf>
    <xf numFmtId="4" fontId="1" fillId="3" borderId="2">
      <alignment horizontal="right" vertical="top" shrinkToFit="1"/>
    </xf>
  </cellStyleXfs>
  <cellXfs count="77">
    <xf numFmtId="0" fontId="0" fillId="0" borderId="0" xfId="0"/>
    <xf numFmtId="165" fontId="2" fillId="0" borderId="1" xfId="0" applyNumberFormat="1" applyFont="1" applyBorder="1" applyAlignment="1">
      <alignment vertical="top" wrapText="1"/>
    </xf>
    <xf numFmtId="164" fontId="3" fillId="0" borderId="1" xfId="0" applyNumberFormat="1" applyFont="1" applyBorder="1" applyAlignment="1">
      <alignment horizontal="left" vertical="top" wrapText="1" indent="1"/>
    </xf>
    <xf numFmtId="164" fontId="3" fillId="0" borderId="1" xfId="0" applyNumberFormat="1" applyFont="1" applyFill="1" applyBorder="1" applyAlignment="1">
      <alignment horizontal="left" vertical="top" wrapText="1" indent="2"/>
    </xf>
    <xf numFmtId="0" fontId="3" fillId="0" borderId="1" xfId="0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vertical="top" wrapText="1"/>
    </xf>
    <xf numFmtId="0" fontId="3" fillId="0" borderId="0" xfId="0" applyFont="1"/>
    <xf numFmtId="4" fontId="3" fillId="0" borderId="0" xfId="0" applyNumberFormat="1" applyFont="1" applyAlignment="1">
      <alignment horizontal="right" wrapText="1"/>
    </xf>
    <xf numFmtId="4" fontId="4" fillId="0" borderId="0" xfId="0" applyNumberFormat="1" applyFont="1" applyAlignment="1">
      <alignment horizontal="right" wrapText="1"/>
    </xf>
    <xf numFmtId="164" fontId="2" fillId="0" borderId="1" xfId="0" applyNumberFormat="1" applyFont="1" applyBorder="1" applyAlignment="1">
      <alignment horizontal="left" vertical="top" wrapText="1" indent="1"/>
    </xf>
    <xf numFmtId="164" fontId="3" fillId="4" borderId="1" xfId="0" applyNumberFormat="1" applyFont="1" applyFill="1" applyBorder="1" applyAlignment="1">
      <alignment horizontal="left" vertical="top" wrapText="1"/>
    </xf>
    <xf numFmtId="165" fontId="2" fillId="4" borderId="1" xfId="0" applyNumberFormat="1" applyFont="1" applyFill="1" applyBorder="1" applyAlignment="1">
      <alignment vertical="top" wrapText="1"/>
    </xf>
    <xf numFmtId="0" fontId="3" fillId="4" borderId="1" xfId="0" applyNumberFormat="1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>
      <alignment horizontal="left" vertical="top" wrapText="1"/>
    </xf>
    <xf numFmtId="165" fontId="2" fillId="5" borderId="1" xfId="0" applyNumberFormat="1" applyFont="1" applyFill="1" applyBorder="1" applyAlignment="1">
      <alignment vertical="top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49" fontId="8" fillId="4" borderId="4" xfId="0" applyNumberFormat="1" applyFont="1" applyFill="1" applyBorder="1" applyAlignment="1">
      <alignment horizontal="center" vertical="center" wrapText="1"/>
    </xf>
    <xf numFmtId="49" fontId="8" fillId="4" borderId="5" xfId="0" applyNumberFormat="1" applyFont="1" applyFill="1" applyBorder="1" applyAlignment="1">
      <alignment horizontal="center" vertical="center" wrapText="1"/>
    </xf>
    <xf numFmtId="49" fontId="8" fillId="4" borderId="6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5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left" vertical="center" wrapText="1"/>
    </xf>
    <xf numFmtId="0" fontId="7" fillId="6" borderId="1" xfId="0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 wrapText="1"/>
    </xf>
    <xf numFmtId="3" fontId="7" fillId="6" borderId="1" xfId="0" applyNumberFormat="1" applyFont="1" applyFill="1" applyBorder="1" applyAlignment="1">
      <alignment horizontal="center" vertical="center"/>
    </xf>
    <xf numFmtId="49" fontId="7" fillId="6" borderId="7" xfId="0" applyNumberFormat="1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49" fontId="7" fillId="6" borderId="1" xfId="0" applyNumberFormat="1" applyFont="1" applyFill="1" applyBorder="1" applyAlignment="1">
      <alignment horizontal="center" vertical="center"/>
    </xf>
    <xf numFmtId="49" fontId="7" fillId="6" borderId="8" xfId="0" applyNumberFormat="1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left" vertical="center" wrapText="1"/>
    </xf>
    <xf numFmtId="0" fontId="7" fillId="6" borderId="7" xfId="0" applyFont="1" applyFill="1" applyBorder="1" applyAlignment="1">
      <alignment horizontal="center" vertical="center"/>
    </xf>
    <xf numFmtId="3" fontId="11" fillId="6" borderId="7" xfId="0" applyNumberFormat="1" applyFont="1" applyFill="1" applyBorder="1" applyAlignment="1">
      <alignment horizontal="center" vertical="center"/>
    </xf>
    <xf numFmtId="3" fontId="9" fillId="6" borderId="7" xfId="0" applyNumberFormat="1" applyFont="1" applyFill="1" applyBorder="1" applyAlignment="1">
      <alignment horizontal="center" vertical="center"/>
    </xf>
    <xf numFmtId="49" fontId="8" fillId="6" borderId="4" xfId="0" applyNumberFormat="1" applyFont="1" applyFill="1" applyBorder="1" applyAlignment="1">
      <alignment horizontal="center" vertical="center"/>
    </xf>
    <xf numFmtId="49" fontId="8" fillId="6" borderId="5" xfId="0" applyNumberFormat="1" applyFont="1" applyFill="1" applyBorder="1" applyAlignment="1">
      <alignment horizontal="center" vertical="center"/>
    </xf>
    <xf numFmtId="49" fontId="8" fillId="6" borderId="6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49" fontId="12" fillId="4" borderId="4" xfId="0" applyNumberFormat="1" applyFont="1" applyFill="1" applyBorder="1" applyAlignment="1">
      <alignment horizontal="center" vertical="center"/>
    </xf>
    <xf numFmtId="49" fontId="12" fillId="4" borderId="5" xfId="0" applyNumberFormat="1" applyFont="1" applyFill="1" applyBorder="1" applyAlignment="1">
      <alignment horizontal="center" vertical="center"/>
    </xf>
    <xf numFmtId="49" fontId="12" fillId="4" borderId="6" xfId="0" applyNumberFormat="1" applyFont="1" applyFill="1" applyBorder="1" applyAlignment="1">
      <alignment horizontal="center" vertical="center"/>
    </xf>
    <xf numFmtId="3" fontId="11" fillId="6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7" fillId="0" borderId="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3" fillId="6" borderId="4" xfId="0" applyNumberFormat="1" applyFont="1" applyFill="1" applyBorder="1" applyAlignment="1">
      <alignment horizontal="center" vertical="center" wrapText="1"/>
    </xf>
    <xf numFmtId="0" fontId="3" fillId="6" borderId="6" xfId="0" applyNumberFormat="1" applyFont="1" applyFill="1" applyBorder="1" applyAlignment="1">
      <alignment horizontal="center" vertical="center" wrapText="1"/>
    </xf>
    <xf numFmtId="0" fontId="3" fillId="6" borderId="1" xfId="0" applyNumberFormat="1" applyFont="1" applyFill="1" applyBorder="1" applyAlignment="1">
      <alignment horizontal="center" vertical="center" wrapText="1"/>
    </xf>
    <xf numFmtId="0" fontId="3" fillId="6" borderId="7" xfId="0" applyNumberFormat="1" applyFont="1" applyFill="1" applyBorder="1" applyAlignment="1">
      <alignment horizontal="center" vertical="center" wrapText="1"/>
    </xf>
    <xf numFmtId="0" fontId="3" fillId="6" borderId="9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164" fontId="3" fillId="6" borderId="7" xfId="0" applyNumberFormat="1" applyFont="1" applyFill="1" applyBorder="1" applyAlignment="1">
      <alignment horizontal="center" vertical="center" wrapText="1"/>
    </xf>
    <xf numFmtId="164" fontId="3" fillId="6" borderId="8" xfId="0" applyNumberFormat="1" applyFont="1" applyFill="1" applyBorder="1" applyAlignment="1">
      <alignment horizontal="center" vertical="center" wrapText="1"/>
    </xf>
    <xf numFmtId="164" fontId="3" fillId="6" borderId="9" xfId="0" applyNumberFormat="1" applyFont="1" applyFill="1" applyBorder="1" applyAlignment="1">
      <alignment horizontal="center" vertical="center" wrapText="1"/>
    </xf>
  </cellXfs>
  <cellStyles count="3">
    <cellStyle name="xl35" xfId="1"/>
    <cellStyle name="xl36" xfId="2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3"/>
  <sheetViews>
    <sheetView zoomScale="85" zoomScaleNormal="85" zoomScaleSheetLayoutView="85" workbookViewId="0">
      <selection activeCell="D2" sqref="D2:F2"/>
    </sheetView>
  </sheetViews>
  <sheetFormatPr defaultRowHeight="15"/>
  <cols>
    <col min="1" max="1" width="7.140625" style="17" customWidth="1"/>
    <col min="2" max="2" width="41.5703125" style="17" customWidth="1"/>
    <col min="3" max="3" width="31.7109375" style="17" customWidth="1"/>
    <col min="4" max="4" width="14.5703125" style="17" customWidth="1"/>
    <col min="5" max="5" width="14.85546875" style="17" customWidth="1"/>
    <col min="6" max="6" width="15.5703125" style="17" customWidth="1"/>
    <col min="7" max="7" width="15" style="17" customWidth="1"/>
    <col min="8" max="8" width="13" style="17" customWidth="1"/>
    <col min="9" max="9" width="15.42578125" style="17" customWidth="1"/>
    <col min="10" max="16384" width="9.140625" style="17"/>
  </cols>
  <sheetData>
    <row r="1" spans="1:13" ht="69.75" customHeight="1">
      <c r="A1" s="15" t="s">
        <v>101</v>
      </c>
      <c r="B1" s="15"/>
      <c r="C1" s="15"/>
      <c r="D1" s="15"/>
      <c r="E1" s="15"/>
      <c r="F1" s="15"/>
      <c r="G1" s="16"/>
      <c r="H1" s="16"/>
      <c r="I1" s="16"/>
      <c r="J1" s="16"/>
      <c r="K1" s="16"/>
      <c r="L1" s="16"/>
      <c r="M1" s="16"/>
    </row>
    <row r="2" spans="1:13" ht="43.5" customHeight="1">
      <c r="A2" s="18" t="s">
        <v>16</v>
      </c>
      <c r="B2" s="18" t="s">
        <v>17</v>
      </c>
      <c r="C2" s="18" t="s">
        <v>103</v>
      </c>
      <c r="D2" s="18" t="s">
        <v>105</v>
      </c>
      <c r="E2" s="18"/>
      <c r="F2" s="18"/>
    </row>
    <row r="3" spans="1:13" ht="26.25" customHeight="1">
      <c r="A3" s="18"/>
      <c r="B3" s="18"/>
      <c r="C3" s="18"/>
      <c r="D3" s="66">
        <v>2018</v>
      </c>
      <c r="E3" s="64" t="s">
        <v>104</v>
      </c>
      <c r="F3" s="65"/>
    </row>
    <row r="4" spans="1:13" ht="30.75" customHeight="1">
      <c r="A4" s="18"/>
      <c r="B4" s="18"/>
      <c r="C4" s="18"/>
      <c r="D4" s="67"/>
      <c r="E4" s="63">
        <v>2019</v>
      </c>
      <c r="F4" s="63">
        <v>2020</v>
      </c>
    </row>
    <row r="5" spans="1:13" ht="24" customHeight="1">
      <c r="A5" s="19" t="s">
        <v>18</v>
      </c>
      <c r="B5" s="20"/>
      <c r="C5" s="20"/>
      <c r="D5" s="20"/>
      <c r="E5" s="20"/>
      <c r="F5" s="21"/>
    </row>
    <row r="6" spans="1:13" ht="45.75" customHeight="1">
      <c r="A6" s="22" t="s">
        <v>14</v>
      </c>
      <c r="B6" s="23"/>
      <c r="C6" s="23"/>
      <c r="D6" s="23"/>
      <c r="E6" s="23"/>
      <c r="F6" s="24"/>
    </row>
    <row r="7" spans="1:13" ht="65.25" customHeight="1">
      <c r="A7" s="25">
        <v>914</v>
      </c>
      <c r="B7" s="26" t="s">
        <v>19</v>
      </c>
      <c r="C7" s="27" t="s">
        <v>20</v>
      </c>
      <c r="D7" s="28">
        <v>70013</v>
      </c>
      <c r="E7" s="28">
        <v>70013</v>
      </c>
      <c r="F7" s="28">
        <v>70013</v>
      </c>
    </row>
    <row r="8" spans="1:13" ht="25.5" customHeight="1">
      <c r="A8" s="29" t="s">
        <v>21</v>
      </c>
      <c r="B8" s="30"/>
      <c r="C8" s="30"/>
      <c r="D8" s="30"/>
      <c r="E8" s="30"/>
      <c r="F8" s="31"/>
    </row>
    <row r="9" spans="1:13" ht="35.25" customHeight="1">
      <c r="A9" s="25">
        <v>918</v>
      </c>
      <c r="B9" s="32" t="s">
        <v>22</v>
      </c>
      <c r="C9" s="33" t="s">
        <v>23</v>
      </c>
      <c r="D9" s="34">
        <v>2345</v>
      </c>
      <c r="E9" s="33">
        <v>2364</v>
      </c>
      <c r="F9" s="35">
        <v>2372</v>
      </c>
    </row>
    <row r="10" spans="1:13" ht="48.75" customHeight="1">
      <c r="A10" s="25">
        <v>918</v>
      </c>
      <c r="B10" s="32" t="s">
        <v>24</v>
      </c>
      <c r="C10" s="33" t="s">
        <v>23</v>
      </c>
      <c r="D10" s="34">
        <v>77</v>
      </c>
      <c r="E10" s="33">
        <v>76</v>
      </c>
      <c r="F10" s="35">
        <v>72</v>
      </c>
    </row>
    <row r="11" spans="1:13" ht="64.5" customHeight="1">
      <c r="A11" s="25">
        <v>918</v>
      </c>
      <c r="B11" s="32" t="s">
        <v>25</v>
      </c>
      <c r="C11" s="33" t="s">
        <v>23</v>
      </c>
      <c r="D11" s="34">
        <v>9</v>
      </c>
      <c r="E11" s="33">
        <v>12</v>
      </c>
      <c r="F11" s="35">
        <v>13</v>
      </c>
    </row>
    <row r="12" spans="1:13" ht="90" customHeight="1">
      <c r="A12" s="25">
        <v>918</v>
      </c>
      <c r="B12" s="32" t="s">
        <v>26</v>
      </c>
      <c r="C12" s="33" t="s">
        <v>23</v>
      </c>
      <c r="D12" s="34">
        <v>25</v>
      </c>
      <c r="E12" s="33">
        <v>25</v>
      </c>
      <c r="F12" s="35">
        <v>25</v>
      </c>
    </row>
    <row r="13" spans="1:13" ht="33.75" customHeight="1">
      <c r="A13" s="25">
        <v>918</v>
      </c>
      <c r="B13" s="32" t="s">
        <v>27</v>
      </c>
      <c r="C13" s="33" t="s">
        <v>23</v>
      </c>
      <c r="D13" s="34">
        <v>1247</v>
      </c>
      <c r="E13" s="33">
        <v>1141</v>
      </c>
      <c r="F13" s="35">
        <v>1100</v>
      </c>
    </row>
    <row r="14" spans="1:13" ht="45.75" customHeight="1">
      <c r="A14" s="25">
        <v>918</v>
      </c>
      <c r="B14" s="32" t="s">
        <v>28</v>
      </c>
      <c r="C14" s="33" t="s">
        <v>23</v>
      </c>
      <c r="D14" s="34">
        <v>115</v>
      </c>
      <c r="E14" s="33">
        <v>113</v>
      </c>
      <c r="F14" s="35">
        <v>119</v>
      </c>
    </row>
    <row r="15" spans="1:13" ht="92.25" customHeight="1">
      <c r="A15" s="25">
        <v>918</v>
      </c>
      <c r="B15" s="32" t="s">
        <v>29</v>
      </c>
      <c r="C15" s="33" t="s">
        <v>23</v>
      </c>
      <c r="D15" s="34">
        <v>1155</v>
      </c>
      <c r="E15" s="33">
        <v>1231</v>
      </c>
      <c r="F15" s="35">
        <v>1223</v>
      </c>
    </row>
    <row r="16" spans="1:13" ht="65.25" customHeight="1">
      <c r="A16" s="25">
        <v>918</v>
      </c>
      <c r="B16" s="32" t="s">
        <v>30</v>
      </c>
      <c r="C16" s="33" t="s">
        <v>23</v>
      </c>
      <c r="D16" s="34">
        <v>23</v>
      </c>
      <c r="E16" s="33">
        <v>20</v>
      </c>
      <c r="F16" s="35">
        <v>19</v>
      </c>
    </row>
    <row r="17" spans="1:6" ht="39" customHeight="1">
      <c r="A17" s="25">
        <v>918</v>
      </c>
      <c r="B17" s="36" t="s">
        <v>31</v>
      </c>
      <c r="C17" s="33" t="s">
        <v>23</v>
      </c>
      <c r="D17" s="37">
        <v>35</v>
      </c>
      <c r="E17" s="33">
        <v>42</v>
      </c>
      <c r="F17" s="33">
        <v>0</v>
      </c>
    </row>
    <row r="18" spans="1:6" ht="98.25" customHeight="1">
      <c r="A18" s="25">
        <v>918</v>
      </c>
      <c r="B18" s="36" t="s">
        <v>32</v>
      </c>
      <c r="C18" s="33" t="s">
        <v>23</v>
      </c>
      <c r="D18" s="34">
        <v>410</v>
      </c>
      <c r="E18" s="33">
        <v>441</v>
      </c>
      <c r="F18" s="33">
        <v>508</v>
      </c>
    </row>
    <row r="19" spans="1:6" ht="51" customHeight="1">
      <c r="A19" s="25">
        <v>918</v>
      </c>
      <c r="B19" s="36" t="s">
        <v>33</v>
      </c>
      <c r="C19" s="33" t="s">
        <v>23</v>
      </c>
      <c r="D19" s="34">
        <v>15</v>
      </c>
      <c r="E19" s="33">
        <v>15</v>
      </c>
      <c r="F19" s="33">
        <v>15</v>
      </c>
    </row>
    <row r="20" spans="1:6" ht="34.5" customHeight="1">
      <c r="A20" s="25">
        <v>918</v>
      </c>
      <c r="B20" s="36" t="s">
        <v>34</v>
      </c>
      <c r="C20" s="38" t="s">
        <v>35</v>
      </c>
      <c r="D20" s="34">
        <v>3678</v>
      </c>
      <c r="E20" s="34">
        <v>3678</v>
      </c>
      <c r="F20" s="34">
        <v>3676</v>
      </c>
    </row>
    <row r="21" spans="1:6" ht="26.25" customHeight="1">
      <c r="A21" s="25">
        <v>918</v>
      </c>
      <c r="B21" s="36" t="s">
        <v>36</v>
      </c>
      <c r="C21" s="38" t="s">
        <v>35</v>
      </c>
      <c r="D21" s="33">
        <v>23</v>
      </c>
      <c r="E21" s="33">
        <v>23</v>
      </c>
      <c r="F21" s="33">
        <v>23</v>
      </c>
    </row>
    <row r="22" spans="1:6" ht="26.25" customHeight="1">
      <c r="A22" s="25">
        <v>918</v>
      </c>
      <c r="B22" s="36" t="s">
        <v>37</v>
      </c>
      <c r="C22" s="38" t="s">
        <v>35</v>
      </c>
      <c r="D22" s="27">
        <v>13</v>
      </c>
      <c r="E22" s="27">
        <v>13</v>
      </c>
      <c r="F22" s="27">
        <v>13</v>
      </c>
    </row>
    <row r="23" spans="1:6" ht="49.5" customHeight="1">
      <c r="A23" s="25">
        <v>918</v>
      </c>
      <c r="B23" s="36" t="s">
        <v>38</v>
      </c>
      <c r="C23" s="38" t="s">
        <v>39</v>
      </c>
      <c r="D23" s="27">
        <v>1</v>
      </c>
      <c r="E23" s="27">
        <v>0</v>
      </c>
      <c r="F23" s="27">
        <v>0</v>
      </c>
    </row>
    <row r="24" spans="1:6" ht="53.25" customHeight="1">
      <c r="A24" s="25">
        <v>918</v>
      </c>
      <c r="B24" s="36" t="s">
        <v>40</v>
      </c>
      <c r="C24" s="38" t="s">
        <v>39</v>
      </c>
      <c r="D24" s="27">
        <v>18</v>
      </c>
      <c r="E24" s="27">
        <v>17</v>
      </c>
      <c r="F24" s="27">
        <v>15</v>
      </c>
    </row>
    <row r="25" spans="1:6" ht="78.75" customHeight="1">
      <c r="A25" s="25">
        <v>918</v>
      </c>
      <c r="B25" s="36" t="s">
        <v>41</v>
      </c>
      <c r="C25" s="38" t="s">
        <v>39</v>
      </c>
      <c r="D25" s="27">
        <v>901</v>
      </c>
      <c r="E25" s="27">
        <v>896</v>
      </c>
      <c r="F25" s="27">
        <v>866</v>
      </c>
    </row>
    <row r="26" spans="1:6" ht="81.75" customHeight="1">
      <c r="A26" s="25">
        <v>918</v>
      </c>
      <c r="B26" s="36" t="s">
        <v>42</v>
      </c>
      <c r="C26" s="38" t="s">
        <v>39</v>
      </c>
      <c r="D26" s="27">
        <v>2452</v>
      </c>
      <c r="E26" s="27">
        <v>2459</v>
      </c>
      <c r="F26" s="27">
        <v>2488</v>
      </c>
    </row>
    <row r="27" spans="1:6" ht="66" customHeight="1">
      <c r="A27" s="25">
        <v>918</v>
      </c>
      <c r="B27" s="36" t="s">
        <v>43</v>
      </c>
      <c r="C27" s="38" t="s">
        <v>39</v>
      </c>
      <c r="D27" s="27">
        <v>342</v>
      </c>
      <c r="E27" s="27">
        <v>342</v>
      </c>
      <c r="F27" s="27">
        <v>343</v>
      </c>
    </row>
    <row r="28" spans="1:6" ht="71.25" customHeight="1">
      <c r="A28" s="25">
        <v>918</v>
      </c>
      <c r="B28" s="36" t="s">
        <v>44</v>
      </c>
      <c r="C28" s="38" t="s">
        <v>39</v>
      </c>
      <c r="D28" s="27">
        <v>1</v>
      </c>
      <c r="E28" s="27">
        <v>1</v>
      </c>
      <c r="F28" s="27">
        <v>1</v>
      </c>
    </row>
    <row r="29" spans="1:6" ht="65.25" customHeight="1">
      <c r="A29" s="25">
        <v>918</v>
      </c>
      <c r="B29" s="36" t="s">
        <v>45</v>
      </c>
      <c r="C29" s="38" t="s">
        <v>39</v>
      </c>
      <c r="D29" s="27">
        <v>1</v>
      </c>
      <c r="E29" s="27">
        <v>1</v>
      </c>
      <c r="F29" s="27">
        <v>1</v>
      </c>
    </row>
    <row r="30" spans="1:6" ht="53.25" customHeight="1">
      <c r="A30" s="25">
        <v>918</v>
      </c>
      <c r="B30" s="36" t="s">
        <v>46</v>
      </c>
      <c r="C30" s="38" t="s">
        <v>47</v>
      </c>
      <c r="D30" s="33">
        <v>469</v>
      </c>
      <c r="E30" s="33">
        <v>469</v>
      </c>
      <c r="F30" s="33">
        <v>469</v>
      </c>
    </row>
    <row r="31" spans="1:6" ht="34.5" customHeight="1">
      <c r="A31" s="25">
        <v>918</v>
      </c>
      <c r="B31" s="36" t="s">
        <v>48</v>
      </c>
      <c r="C31" s="38" t="s">
        <v>47</v>
      </c>
      <c r="D31" s="33">
        <v>2273</v>
      </c>
      <c r="E31" s="33">
        <v>2273</v>
      </c>
      <c r="F31" s="33">
        <v>2273</v>
      </c>
    </row>
    <row r="32" spans="1:6" ht="53.25" customHeight="1">
      <c r="A32" s="25">
        <v>918</v>
      </c>
      <c r="B32" s="36" t="s">
        <v>49</v>
      </c>
      <c r="C32" s="33" t="s">
        <v>23</v>
      </c>
      <c r="D32" s="33">
        <v>2471</v>
      </c>
      <c r="E32" s="33">
        <v>2471</v>
      </c>
      <c r="F32" s="33">
        <v>2471</v>
      </c>
    </row>
    <row r="33" spans="1:6" ht="53.25" customHeight="1">
      <c r="A33" s="25">
        <v>918</v>
      </c>
      <c r="B33" s="36" t="s">
        <v>50</v>
      </c>
      <c r="C33" s="33" t="s">
        <v>23</v>
      </c>
      <c r="D33" s="33">
        <v>889</v>
      </c>
      <c r="E33" s="33">
        <v>889</v>
      </c>
      <c r="F33" s="33">
        <v>889</v>
      </c>
    </row>
    <row r="34" spans="1:6" ht="33" customHeight="1">
      <c r="A34" s="25">
        <v>918</v>
      </c>
      <c r="B34" s="32" t="s">
        <v>51</v>
      </c>
      <c r="C34" s="33" t="s">
        <v>52</v>
      </c>
      <c r="D34" s="39">
        <v>203976</v>
      </c>
      <c r="E34" s="39">
        <f>D34</f>
        <v>203976</v>
      </c>
      <c r="F34" s="40">
        <f>E34</f>
        <v>203976</v>
      </c>
    </row>
    <row r="35" spans="1:6" ht="33" customHeight="1">
      <c r="A35" s="25">
        <v>918</v>
      </c>
      <c r="B35" s="32" t="s">
        <v>53</v>
      </c>
      <c r="C35" s="33" t="s">
        <v>52</v>
      </c>
      <c r="D35" s="39">
        <v>109980</v>
      </c>
      <c r="E35" s="39">
        <f t="shared" ref="E35:F43" si="0">D35</f>
        <v>109980</v>
      </c>
      <c r="F35" s="40">
        <f t="shared" si="0"/>
        <v>109980</v>
      </c>
    </row>
    <row r="36" spans="1:6" ht="53.25" customHeight="1">
      <c r="A36" s="25">
        <v>918</v>
      </c>
      <c r="B36" s="32" t="s">
        <v>54</v>
      </c>
      <c r="C36" s="33" t="s">
        <v>52</v>
      </c>
      <c r="D36" s="39">
        <v>144</v>
      </c>
      <c r="E36" s="39">
        <f t="shared" si="0"/>
        <v>144</v>
      </c>
      <c r="F36" s="40">
        <f t="shared" si="0"/>
        <v>144</v>
      </c>
    </row>
    <row r="37" spans="1:6" ht="47.25" customHeight="1">
      <c r="A37" s="25">
        <v>918</v>
      </c>
      <c r="B37" s="41" t="s">
        <v>55</v>
      </c>
      <c r="C37" s="42" t="s">
        <v>52</v>
      </c>
      <c r="D37" s="43">
        <v>1051788</v>
      </c>
      <c r="E37" s="43">
        <f t="shared" si="0"/>
        <v>1051788</v>
      </c>
      <c r="F37" s="44">
        <f t="shared" si="0"/>
        <v>1051788</v>
      </c>
    </row>
    <row r="38" spans="1:6" ht="49.5" customHeight="1">
      <c r="A38" s="25">
        <v>918</v>
      </c>
      <c r="B38" s="41" t="s">
        <v>56</v>
      </c>
      <c r="C38" s="42" t="s">
        <v>52</v>
      </c>
      <c r="D38" s="43">
        <v>5948</v>
      </c>
      <c r="E38" s="43">
        <f t="shared" si="0"/>
        <v>5948</v>
      </c>
      <c r="F38" s="44">
        <f t="shared" si="0"/>
        <v>5948</v>
      </c>
    </row>
    <row r="39" spans="1:6" ht="33.75" customHeight="1">
      <c r="A39" s="25">
        <v>918</v>
      </c>
      <c r="B39" s="32" t="s">
        <v>57</v>
      </c>
      <c r="C39" s="33" t="s">
        <v>52</v>
      </c>
      <c r="D39" s="39">
        <v>422784</v>
      </c>
      <c r="E39" s="39">
        <f t="shared" si="0"/>
        <v>422784</v>
      </c>
      <c r="F39" s="40">
        <f t="shared" si="0"/>
        <v>422784</v>
      </c>
    </row>
    <row r="40" spans="1:6" ht="44.25" customHeight="1">
      <c r="A40" s="25">
        <v>918</v>
      </c>
      <c r="B40" s="32" t="s">
        <v>58</v>
      </c>
      <c r="C40" s="33" t="s">
        <v>52</v>
      </c>
      <c r="D40" s="39">
        <v>4860</v>
      </c>
      <c r="E40" s="39">
        <f t="shared" si="0"/>
        <v>4860</v>
      </c>
      <c r="F40" s="40">
        <f t="shared" si="0"/>
        <v>4860</v>
      </c>
    </row>
    <row r="41" spans="1:6" ht="46.5" customHeight="1">
      <c r="A41" s="25">
        <v>918</v>
      </c>
      <c r="B41" s="32" t="s">
        <v>59</v>
      </c>
      <c r="C41" s="33" t="s">
        <v>52</v>
      </c>
      <c r="D41" s="39">
        <v>14220</v>
      </c>
      <c r="E41" s="39">
        <f t="shared" si="0"/>
        <v>14220</v>
      </c>
      <c r="F41" s="40">
        <f t="shared" si="0"/>
        <v>14220</v>
      </c>
    </row>
    <row r="42" spans="1:6" ht="50.25" customHeight="1">
      <c r="A42" s="25">
        <v>918</v>
      </c>
      <c r="B42" s="36" t="s">
        <v>60</v>
      </c>
      <c r="C42" s="33" t="s">
        <v>52</v>
      </c>
      <c r="D42" s="39">
        <v>128124</v>
      </c>
      <c r="E42" s="39">
        <f t="shared" si="0"/>
        <v>128124</v>
      </c>
      <c r="F42" s="40">
        <f t="shared" si="0"/>
        <v>128124</v>
      </c>
    </row>
    <row r="43" spans="1:6" ht="80.25" customHeight="1">
      <c r="A43" s="25">
        <v>918</v>
      </c>
      <c r="B43" s="36" t="s">
        <v>61</v>
      </c>
      <c r="C43" s="33" t="s">
        <v>52</v>
      </c>
      <c r="D43" s="39">
        <v>50769</v>
      </c>
      <c r="E43" s="39">
        <f t="shared" si="0"/>
        <v>50769</v>
      </c>
      <c r="F43" s="40">
        <f t="shared" si="0"/>
        <v>50769</v>
      </c>
    </row>
    <row r="44" spans="1:6" ht="24" customHeight="1">
      <c r="A44" s="29" t="s">
        <v>62</v>
      </c>
      <c r="B44" s="30"/>
      <c r="C44" s="30"/>
      <c r="D44" s="30"/>
      <c r="E44" s="30"/>
      <c r="F44" s="31"/>
    </row>
    <row r="45" spans="1:6" ht="32.25" customHeight="1">
      <c r="A45" s="45" t="s">
        <v>63</v>
      </c>
      <c r="B45" s="41" t="s">
        <v>64</v>
      </c>
      <c r="C45" s="46" t="s">
        <v>65</v>
      </c>
      <c r="D45" s="44">
        <f>13889+11492+10880</f>
        <v>36261</v>
      </c>
      <c r="E45" s="44">
        <f>12801+11492+8712</f>
        <v>33005</v>
      </c>
      <c r="F45" s="44">
        <f>12801+11492+6534</f>
        <v>30827</v>
      </c>
    </row>
    <row r="46" spans="1:6" ht="63.75" customHeight="1">
      <c r="A46" s="45" t="s">
        <v>63</v>
      </c>
      <c r="B46" s="41" t="s">
        <v>66</v>
      </c>
      <c r="C46" s="46" t="s">
        <v>65</v>
      </c>
      <c r="D46" s="44">
        <v>3117</v>
      </c>
      <c r="E46" s="44">
        <v>4156</v>
      </c>
      <c r="F46" s="44">
        <v>5194</v>
      </c>
    </row>
    <row r="47" spans="1:6" ht="44.25" customHeight="1">
      <c r="A47" s="45" t="s">
        <v>63</v>
      </c>
      <c r="B47" s="41" t="s">
        <v>67</v>
      </c>
      <c r="C47" s="46" t="s">
        <v>65</v>
      </c>
      <c r="D47" s="44">
        <v>10144</v>
      </c>
      <c r="E47" s="44">
        <v>10824</v>
      </c>
      <c r="F47" s="44">
        <v>10824</v>
      </c>
    </row>
    <row r="48" spans="1:6" ht="63" customHeight="1">
      <c r="A48" s="45" t="s">
        <v>63</v>
      </c>
      <c r="B48" s="41" t="s">
        <v>68</v>
      </c>
      <c r="C48" s="46" t="s">
        <v>65</v>
      </c>
      <c r="D48" s="44">
        <v>4457</v>
      </c>
      <c r="E48" s="44">
        <v>4542</v>
      </c>
      <c r="F48" s="44">
        <v>4542</v>
      </c>
    </row>
    <row r="49" spans="1:6" ht="63" customHeight="1">
      <c r="A49" s="45" t="s">
        <v>63</v>
      </c>
      <c r="B49" s="41" t="s">
        <v>69</v>
      </c>
      <c r="C49" s="46" t="s">
        <v>65</v>
      </c>
      <c r="D49" s="44">
        <v>4607</v>
      </c>
      <c r="E49" s="44">
        <v>4862</v>
      </c>
      <c r="F49" s="44">
        <v>4862</v>
      </c>
    </row>
    <row r="50" spans="1:6" ht="62.25" customHeight="1">
      <c r="A50" s="45" t="s">
        <v>63</v>
      </c>
      <c r="B50" s="41" t="s">
        <v>70</v>
      </c>
      <c r="C50" s="46" t="s">
        <v>65</v>
      </c>
      <c r="D50" s="44">
        <v>2091</v>
      </c>
      <c r="E50" s="44">
        <v>2159</v>
      </c>
      <c r="F50" s="44">
        <v>2159</v>
      </c>
    </row>
    <row r="51" spans="1:6" ht="45.75" customHeight="1">
      <c r="A51" s="45" t="s">
        <v>63</v>
      </c>
      <c r="B51" s="41" t="s">
        <v>71</v>
      </c>
      <c r="C51" s="46" t="s">
        <v>65</v>
      </c>
      <c r="D51" s="44">
        <v>5156</v>
      </c>
      <c r="E51" s="44">
        <v>5647</v>
      </c>
      <c r="F51" s="44">
        <v>5647</v>
      </c>
    </row>
    <row r="52" spans="1:6" ht="46.5" customHeight="1">
      <c r="A52" s="47" t="s">
        <v>63</v>
      </c>
      <c r="B52" s="41" t="s">
        <v>72</v>
      </c>
      <c r="C52" s="46" t="s">
        <v>65</v>
      </c>
      <c r="D52" s="44">
        <v>5117</v>
      </c>
      <c r="E52" s="44">
        <v>5695</v>
      </c>
      <c r="F52" s="44">
        <v>5695</v>
      </c>
    </row>
    <row r="53" spans="1:6" ht="45.75" customHeight="1">
      <c r="A53" s="48" t="s">
        <v>63</v>
      </c>
      <c r="B53" s="49" t="s">
        <v>73</v>
      </c>
      <c r="C53" s="50" t="s">
        <v>74</v>
      </c>
      <c r="D53" s="51">
        <v>235077</v>
      </c>
      <c r="E53" s="51">
        <v>235078</v>
      </c>
      <c r="F53" s="51">
        <v>235078</v>
      </c>
    </row>
    <row r="54" spans="1:6" ht="48.75" customHeight="1">
      <c r="A54" s="45" t="s">
        <v>63</v>
      </c>
      <c r="B54" s="49" t="s">
        <v>75</v>
      </c>
      <c r="C54" s="50" t="s">
        <v>74</v>
      </c>
      <c r="D54" s="51">
        <v>7302</v>
      </c>
      <c r="E54" s="51">
        <v>7303</v>
      </c>
      <c r="F54" s="51">
        <v>7303</v>
      </c>
    </row>
    <row r="55" spans="1:6" ht="46.5" customHeight="1">
      <c r="A55" s="45" t="s">
        <v>63</v>
      </c>
      <c r="B55" s="49" t="s">
        <v>76</v>
      </c>
      <c r="C55" s="50" t="s">
        <v>74</v>
      </c>
      <c r="D55" s="51">
        <v>72179</v>
      </c>
      <c r="E55" s="51">
        <v>72180</v>
      </c>
      <c r="F55" s="51">
        <v>72180</v>
      </c>
    </row>
    <row r="56" spans="1:6" ht="50.25" customHeight="1">
      <c r="A56" s="47" t="s">
        <v>63</v>
      </c>
      <c r="B56" s="49" t="s">
        <v>77</v>
      </c>
      <c r="C56" s="46" t="s">
        <v>78</v>
      </c>
      <c r="D56" s="44">
        <v>1301</v>
      </c>
      <c r="E56" s="44">
        <v>1302</v>
      </c>
      <c r="F56" s="44">
        <v>1302</v>
      </c>
    </row>
    <row r="57" spans="1:6" ht="39" customHeight="1">
      <c r="A57" s="45" t="s">
        <v>63</v>
      </c>
      <c r="B57" s="49" t="s">
        <v>79</v>
      </c>
      <c r="C57" s="50" t="s">
        <v>80</v>
      </c>
      <c r="D57" s="51">
        <v>15444</v>
      </c>
      <c r="E57" s="51">
        <v>15444</v>
      </c>
      <c r="F57" s="51">
        <v>15444</v>
      </c>
    </row>
    <row r="58" spans="1:6" ht="33" customHeight="1">
      <c r="A58" s="45" t="s">
        <v>63</v>
      </c>
      <c r="B58" s="49" t="s">
        <v>81</v>
      </c>
      <c r="C58" s="50" t="s">
        <v>80</v>
      </c>
      <c r="D58" s="51">
        <v>1920</v>
      </c>
      <c r="E58" s="51">
        <v>2112</v>
      </c>
      <c r="F58" s="51">
        <v>2112</v>
      </c>
    </row>
    <row r="59" spans="1:6" ht="45">
      <c r="A59" s="45" t="s">
        <v>63</v>
      </c>
      <c r="B59" s="49" t="s">
        <v>82</v>
      </c>
      <c r="C59" s="50" t="s">
        <v>83</v>
      </c>
      <c r="D59" s="52">
        <v>56</v>
      </c>
      <c r="E59" s="52">
        <v>56</v>
      </c>
      <c r="F59" s="52">
        <v>56</v>
      </c>
    </row>
    <row r="60" spans="1:6" ht="45">
      <c r="A60" s="45" t="s">
        <v>63</v>
      </c>
      <c r="B60" s="49" t="s">
        <v>84</v>
      </c>
      <c r="C60" s="50" t="s">
        <v>83</v>
      </c>
      <c r="D60" s="52">
        <v>8</v>
      </c>
      <c r="E60" s="52">
        <v>8</v>
      </c>
      <c r="F60" s="52">
        <v>8</v>
      </c>
    </row>
    <row r="61" spans="1:6" ht="30.75" customHeight="1">
      <c r="A61" s="53" t="s">
        <v>85</v>
      </c>
      <c r="B61" s="54"/>
      <c r="C61" s="54"/>
      <c r="D61" s="54"/>
      <c r="E61" s="54"/>
      <c r="F61" s="55"/>
    </row>
    <row r="62" spans="1:6" ht="36" customHeight="1">
      <c r="A62" s="22" t="s">
        <v>14</v>
      </c>
      <c r="B62" s="23"/>
      <c r="C62" s="23"/>
      <c r="D62" s="23"/>
      <c r="E62" s="23"/>
      <c r="F62" s="24"/>
    </row>
    <row r="63" spans="1:6" ht="57" customHeight="1">
      <c r="A63" s="27">
        <v>914</v>
      </c>
      <c r="B63" s="26" t="s">
        <v>86</v>
      </c>
      <c r="C63" s="27" t="s">
        <v>87</v>
      </c>
      <c r="D63" s="28">
        <v>28800</v>
      </c>
      <c r="E63" s="28">
        <v>28800</v>
      </c>
      <c r="F63" s="28">
        <v>28800</v>
      </c>
    </row>
    <row r="64" spans="1:6" ht="27" customHeight="1">
      <c r="A64" s="29" t="s">
        <v>21</v>
      </c>
      <c r="B64" s="30"/>
      <c r="C64" s="30"/>
      <c r="D64" s="30"/>
      <c r="E64" s="30"/>
      <c r="F64" s="31"/>
    </row>
    <row r="65" spans="1:6" ht="66.75" customHeight="1">
      <c r="A65" s="56">
        <v>918</v>
      </c>
      <c r="B65" s="57" t="s">
        <v>88</v>
      </c>
      <c r="C65" s="33" t="s">
        <v>89</v>
      </c>
      <c r="D65" s="33">
        <v>126.6075</v>
      </c>
      <c r="E65" s="33">
        <v>126.6075</v>
      </c>
      <c r="F65" s="33">
        <v>126.6075</v>
      </c>
    </row>
    <row r="66" spans="1:6" ht="60.75" customHeight="1">
      <c r="A66" s="56">
        <v>918</v>
      </c>
      <c r="B66" s="57" t="s">
        <v>90</v>
      </c>
      <c r="C66" s="33" t="s">
        <v>91</v>
      </c>
      <c r="D66" s="33">
        <v>29</v>
      </c>
      <c r="E66" s="33">
        <v>29</v>
      </c>
      <c r="F66" s="33">
        <v>29</v>
      </c>
    </row>
    <row r="67" spans="1:6" ht="140.25" customHeight="1">
      <c r="A67" s="56">
        <v>918</v>
      </c>
      <c r="B67" s="57" t="s">
        <v>92</v>
      </c>
      <c r="C67" s="33" t="s">
        <v>78</v>
      </c>
      <c r="D67" s="33">
        <v>45</v>
      </c>
      <c r="E67" s="33">
        <v>45</v>
      </c>
      <c r="F67" s="33">
        <v>45</v>
      </c>
    </row>
    <row r="68" spans="1:6" ht="30.75" customHeight="1">
      <c r="A68" s="58" t="s">
        <v>62</v>
      </c>
      <c r="B68" s="59"/>
      <c r="C68" s="59"/>
      <c r="D68" s="59"/>
      <c r="E68" s="59"/>
      <c r="F68" s="60"/>
    </row>
    <row r="69" spans="1:6" ht="108.75" customHeight="1">
      <c r="A69" s="45" t="s">
        <v>63</v>
      </c>
      <c r="B69" s="41" t="s">
        <v>93</v>
      </c>
      <c r="C69" s="46" t="s">
        <v>94</v>
      </c>
      <c r="D69" s="44">
        <v>160</v>
      </c>
      <c r="E69" s="44">
        <v>160</v>
      </c>
      <c r="F69" s="44">
        <v>160</v>
      </c>
    </row>
    <row r="70" spans="1:6" ht="50.25" customHeight="1">
      <c r="A70" s="47" t="s">
        <v>63</v>
      </c>
      <c r="B70" s="41" t="s">
        <v>95</v>
      </c>
      <c r="C70" s="42" t="s">
        <v>96</v>
      </c>
      <c r="D70" s="44">
        <v>133</v>
      </c>
      <c r="E70" s="44">
        <v>134</v>
      </c>
      <c r="F70" s="44">
        <v>134</v>
      </c>
    </row>
    <row r="71" spans="1:6" ht="31.5" customHeight="1">
      <c r="A71" s="45" t="s">
        <v>63</v>
      </c>
      <c r="B71" s="49" t="s">
        <v>97</v>
      </c>
      <c r="C71" s="46" t="s">
        <v>94</v>
      </c>
      <c r="D71" s="61">
        <v>3921</v>
      </c>
      <c r="E71" s="61">
        <v>3921</v>
      </c>
      <c r="F71" s="61">
        <v>3921</v>
      </c>
    </row>
    <row r="72" spans="1:6" ht="61.5" customHeight="1">
      <c r="A72" s="47" t="s">
        <v>63</v>
      </c>
      <c r="B72" s="41" t="s">
        <v>98</v>
      </c>
      <c r="C72" s="46" t="s">
        <v>94</v>
      </c>
      <c r="D72" s="61">
        <v>337718</v>
      </c>
      <c r="E72" s="61">
        <v>337719</v>
      </c>
      <c r="F72" s="61">
        <v>337719</v>
      </c>
    </row>
    <row r="73" spans="1:6" ht="49.5" customHeight="1">
      <c r="A73" s="47" t="s">
        <v>63</v>
      </c>
      <c r="B73" s="41" t="s">
        <v>99</v>
      </c>
      <c r="C73" s="46" t="s">
        <v>100</v>
      </c>
      <c r="D73" s="61">
        <v>30931</v>
      </c>
      <c r="E73" s="61">
        <v>30931</v>
      </c>
      <c r="F73" s="61">
        <v>30931</v>
      </c>
    </row>
  </sheetData>
  <mergeCells count="15">
    <mergeCell ref="A68:F68"/>
    <mergeCell ref="E3:F3"/>
    <mergeCell ref="D3:D4"/>
    <mergeCell ref="A6:F6"/>
    <mergeCell ref="A8:F8"/>
    <mergeCell ref="A44:F44"/>
    <mergeCell ref="A61:F61"/>
    <mergeCell ref="A62:F62"/>
    <mergeCell ref="A64:F64"/>
    <mergeCell ref="A1:F1"/>
    <mergeCell ref="A2:A4"/>
    <mergeCell ref="B2:B4"/>
    <mergeCell ref="C2:C4"/>
    <mergeCell ref="D2:F2"/>
    <mergeCell ref="A5:F5"/>
  </mergeCells>
  <pageMargins left="0.7" right="0.7" top="0.75" bottom="0.75" header="0.3" footer="0.3"/>
  <pageSetup paperSize="9" scale="56" orientation="portrait" r:id="rId1"/>
  <rowBreaks count="1" manualBreakCount="1">
    <brk id="60" max="5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26"/>
  <sheetViews>
    <sheetView tabSelected="1" workbookViewId="0">
      <selection activeCell="A8" sqref="A8"/>
    </sheetView>
  </sheetViews>
  <sheetFormatPr defaultRowHeight="15"/>
  <cols>
    <col min="1" max="1" width="75.5703125" style="6" customWidth="1"/>
    <col min="2" max="2" width="9.5703125" style="6" customWidth="1"/>
    <col min="3" max="5" width="18.140625" style="7" bestFit="1" customWidth="1"/>
    <col min="6" max="6" width="9.140625" style="6"/>
  </cols>
  <sheetData>
    <row r="2" spans="1:5" ht="33" customHeight="1">
      <c r="A2" s="62" t="s">
        <v>102</v>
      </c>
      <c r="B2" s="62"/>
      <c r="C2" s="62"/>
      <c r="D2" s="62"/>
      <c r="E2" s="62"/>
    </row>
    <row r="3" spans="1:5">
      <c r="E3" s="8"/>
    </row>
    <row r="4" spans="1:5">
      <c r="E4" s="8" t="s">
        <v>0</v>
      </c>
    </row>
    <row r="5" spans="1:5" ht="33.75" customHeight="1">
      <c r="A5" s="74" t="s">
        <v>4</v>
      </c>
      <c r="B5" s="74" t="s">
        <v>5</v>
      </c>
      <c r="C5" s="73" t="s">
        <v>105</v>
      </c>
      <c r="D5" s="73"/>
      <c r="E5" s="73"/>
    </row>
    <row r="6" spans="1:5" ht="27.75" customHeight="1">
      <c r="A6" s="75"/>
      <c r="B6" s="75"/>
      <c r="C6" s="71">
        <v>2018</v>
      </c>
      <c r="D6" s="68" t="s">
        <v>104</v>
      </c>
      <c r="E6" s="69"/>
    </row>
    <row r="7" spans="1:5" ht="27.75" customHeight="1">
      <c r="A7" s="76"/>
      <c r="B7" s="76"/>
      <c r="C7" s="72"/>
      <c r="D7" s="70">
        <v>2019</v>
      </c>
      <c r="E7" s="70">
        <v>2020</v>
      </c>
    </row>
    <row r="8" spans="1:5" ht="30.75" customHeight="1">
      <c r="A8" s="10" t="s">
        <v>6</v>
      </c>
      <c r="B8" s="10"/>
      <c r="C8" s="11">
        <f>C9</f>
        <v>1340793.6789599999</v>
      </c>
      <c r="D8" s="11">
        <f>D9</f>
        <v>1336746.5702200001</v>
      </c>
      <c r="E8" s="11">
        <f>E9</f>
        <v>1378121.79446</v>
      </c>
    </row>
    <row r="9" spans="1:5">
      <c r="A9" s="9" t="s">
        <v>7</v>
      </c>
      <c r="B9" s="2"/>
      <c r="C9" s="1">
        <f>C10+C11</f>
        <v>1340793.6789599999</v>
      </c>
      <c r="D9" s="1">
        <f>D10+D11</f>
        <v>1336746.5702200001</v>
      </c>
      <c r="E9" s="1">
        <f>E10+E11</f>
        <v>1378121.79446</v>
      </c>
    </row>
    <row r="10" spans="1:5" ht="42.75" customHeight="1">
      <c r="A10" s="3" t="s">
        <v>8</v>
      </c>
      <c r="B10" s="4">
        <v>611</v>
      </c>
      <c r="C10" s="5">
        <f>1189188585.55/1000</f>
        <v>1189188.58555</v>
      </c>
      <c r="D10" s="5">
        <f>1191600958.48/1000</f>
        <v>1191600.95848</v>
      </c>
      <c r="E10" s="5">
        <f>1231230485.69/1000</f>
        <v>1231230.48569</v>
      </c>
    </row>
    <row r="11" spans="1:5" ht="42.75" customHeight="1">
      <c r="A11" s="3" t="s">
        <v>3</v>
      </c>
      <c r="B11" s="4">
        <v>621</v>
      </c>
      <c r="C11" s="5">
        <f>151605093.41/1000</f>
        <v>151605.09341</v>
      </c>
      <c r="D11" s="5">
        <f>145145611.74/1000</f>
        <v>145145.61174000002</v>
      </c>
      <c r="E11" s="5">
        <f>146891308.77/1000</f>
        <v>146891.30877</v>
      </c>
    </row>
    <row r="12" spans="1:5" ht="25.5">
      <c r="A12" s="10" t="s">
        <v>9</v>
      </c>
      <c r="B12" s="12"/>
      <c r="C12" s="11">
        <f t="shared" ref="C12:E13" si="0">C13</f>
        <v>19465.376649999998</v>
      </c>
      <c r="D12" s="11">
        <f t="shared" si="0"/>
        <v>18535.3508</v>
      </c>
      <c r="E12" s="11">
        <f t="shared" si="0"/>
        <v>19010.89258</v>
      </c>
    </row>
    <row r="13" spans="1:5" ht="25.5">
      <c r="A13" s="9" t="s">
        <v>10</v>
      </c>
      <c r="B13" s="4"/>
      <c r="C13" s="1">
        <f t="shared" si="0"/>
        <v>19465.376649999998</v>
      </c>
      <c r="D13" s="1">
        <f t="shared" si="0"/>
        <v>18535.3508</v>
      </c>
      <c r="E13" s="1">
        <f t="shared" si="0"/>
        <v>19010.89258</v>
      </c>
    </row>
    <row r="14" spans="1:5" ht="37.5" customHeight="1">
      <c r="A14" s="3" t="s">
        <v>11</v>
      </c>
      <c r="B14" s="4">
        <v>611</v>
      </c>
      <c r="C14" s="5">
        <f>19465376.65/1000</f>
        <v>19465.376649999998</v>
      </c>
      <c r="D14" s="5">
        <f>18535350.8/1000</f>
        <v>18535.3508</v>
      </c>
      <c r="E14" s="5">
        <f>19010892.58/1000</f>
        <v>19010.89258</v>
      </c>
    </row>
    <row r="15" spans="1:5" ht="25.5">
      <c r="A15" s="10" t="s">
        <v>12</v>
      </c>
      <c r="B15" s="12"/>
      <c r="C15" s="11">
        <f t="shared" ref="C15:E16" si="1">C16</f>
        <v>262239.93445</v>
      </c>
      <c r="D15" s="11">
        <f t="shared" si="1"/>
        <v>252573.86328999998</v>
      </c>
      <c r="E15" s="11">
        <f t="shared" si="1"/>
        <v>259285.74280000001</v>
      </c>
    </row>
    <row r="16" spans="1:5" ht="25.5">
      <c r="A16" s="9" t="s">
        <v>10</v>
      </c>
      <c r="B16" s="4"/>
      <c r="C16" s="1">
        <f t="shared" si="1"/>
        <v>262239.93445</v>
      </c>
      <c r="D16" s="1">
        <f t="shared" si="1"/>
        <v>252573.86328999998</v>
      </c>
      <c r="E16" s="1">
        <f t="shared" si="1"/>
        <v>259285.74280000001</v>
      </c>
    </row>
    <row r="17" spans="1:5" ht="42" customHeight="1">
      <c r="A17" s="3" t="s">
        <v>11</v>
      </c>
      <c r="B17" s="4">
        <v>611</v>
      </c>
      <c r="C17" s="5">
        <f>262239934.45/1000</f>
        <v>262239.93445</v>
      </c>
      <c r="D17" s="5">
        <f>252573863.29/1000</f>
        <v>252573.86328999998</v>
      </c>
      <c r="E17" s="5">
        <f>259285742.8/1000</f>
        <v>259285.74280000001</v>
      </c>
    </row>
    <row r="18" spans="1:5" ht="28.5" customHeight="1">
      <c r="A18" s="10" t="s">
        <v>13</v>
      </c>
      <c r="B18" s="12"/>
      <c r="C18" s="11">
        <f>C19+C21+C24</f>
        <v>39240.667219999996</v>
      </c>
      <c r="D18" s="11">
        <f>D19+D21+D24</f>
        <v>38313.066409999999</v>
      </c>
      <c r="E18" s="11">
        <f>E19+E21+E24</f>
        <v>38467.068649999994</v>
      </c>
    </row>
    <row r="19" spans="1:5" ht="28.5" customHeight="1">
      <c r="A19" s="9" t="s">
        <v>14</v>
      </c>
      <c r="B19" s="4"/>
      <c r="C19" s="1">
        <f>C20</f>
        <v>32422.655220000001</v>
      </c>
      <c r="D19" s="1">
        <f>D20</f>
        <v>31835.955010000001</v>
      </c>
      <c r="E19" s="1">
        <f>E20</f>
        <v>32313.812819999999</v>
      </c>
    </row>
    <row r="20" spans="1:5" ht="41.25" customHeight="1">
      <c r="A20" s="3" t="s">
        <v>15</v>
      </c>
      <c r="B20" s="4">
        <v>611</v>
      </c>
      <c r="C20" s="5">
        <f>32422655.22/1000</f>
        <v>32422.655220000001</v>
      </c>
      <c r="D20" s="5">
        <f>31835955.01/1000</f>
        <v>31835.955010000001</v>
      </c>
      <c r="E20" s="5">
        <f>32313812.82/1000</f>
        <v>32313.812819999999</v>
      </c>
    </row>
    <row r="21" spans="1:5">
      <c r="A21" s="9" t="s">
        <v>7</v>
      </c>
      <c r="B21" s="4"/>
      <c r="C21" s="1">
        <f>C22+C23</f>
        <v>5362.308</v>
      </c>
      <c r="D21" s="1">
        <f>D22+D23</f>
        <v>5094.1925999999994</v>
      </c>
      <c r="E21" s="1">
        <f>E22+E23</f>
        <v>4839.48297</v>
      </c>
    </row>
    <row r="22" spans="1:5" ht="39" customHeight="1">
      <c r="A22" s="3" t="s">
        <v>2</v>
      </c>
      <c r="B22" s="4">
        <v>611</v>
      </c>
      <c r="C22" s="5">
        <f>4513958/1000</f>
        <v>4513.9579999999996</v>
      </c>
      <c r="D22" s="5">
        <f>4288260.1/1000</f>
        <v>4288.2600999999995</v>
      </c>
      <c r="E22" s="5">
        <f>4073847.09/1000</f>
        <v>4073.8470899999998</v>
      </c>
    </row>
    <row r="23" spans="1:5" ht="43.5" customHeight="1">
      <c r="A23" s="3" t="s">
        <v>2</v>
      </c>
      <c r="B23" s="4">
        <v>621</v>
      </c>
      <c r="C23" s="5">
        <f>848350/1000</f>
        <v>848.35</v>
      </c>
      <c r="D23" s="5">
        <f>805932.5/1000</f>
        <v>805.9325</v>
      </c>
      <c r="E23" s="5">
        <f>765635.88/1000</f>
        <v>765.63588000000004</v>
      </c>
    </row>
    <row r="24" spans="1:5" ht="25.5">
      <c r="A24" s="9" t="s">
        <v>10</v>
      </c>
      <c r="B24" s="4"/>
      <c r="C24" s="1">
        <f>C25</f>
        <v>1455.704</v>
      </c>
      <c r="D24" s="1">
        <f>D25</f>
        <v>1382.9188000000001</v>
      </c>
      <c r="E24" s="1">
        <f>E25</f>
        <v>1313.77286</v>
      </c>
    </row>
    <row r="25" spans="1:5" ht="41.25" customHeight="1">
      <c r="A25" s="3" t="s">
        <v>2</v>
      </c>
      <c r="B25" s="4">
        <v>611</v>
      </c>
      <c r="C25" s="5">
        <f>1455704/1000</f>
        <v>1455.704</v>
      </c>
      <c r="D25" s="5">
        <f>1382918.8/1000</f>
        <v>1382.9188000000001</v>
      </c>
      <c r="E25" s="5">
        <f>1313772.86/1000</f>
        <v>1313.77286</v>
      </c>
    </row>
    <row r="26" spans="1:5" ht="24.75" customHeight="1">
      <c r="A26" s="13" t="s">
        <v>1</v>
      </c>
      <c r="B26" s="12"/>
      <c r="C26" s="14">
        <f>C8+C12+C15+C18</f>
        <v>1661739.6572799999</v>
      </c>
      <c r="D26" s="14">
        <f>D8+D12+D15+D18</f>
        <v>1646168.85072</v>
      </c>
      <c r="E26" s="14">
        <f>E8+E12+E15+E18</f>
        <v>1694885.4984899999</v>
      </c>
    </row>
  </sheetData>
  <mergeCells count="6">
    <mergeCell ref="A2:E2"/>
    <mergeCell ref="D6:E6"/>
    <mergeCell ref="C6:C7"/>
    <mergeCell ref="C5:E5"/>
    <mergeCell ref="B5:B7"/>
    <mergeCell ref="A5:A7"/>
  </mergeCells>
  <pageMargins left="0.70866141732283472" right="0.70866141732283472" top="0.74803149606299213" bottom="0.74803149606299213" header="0.31496062992125984" footer="0.31496062992125984"/>
  <pageSetup paperSize="9" scale="7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в натур выраж 2018-2020</vt:lpstr>
      <vt:lpstr>стоим выраж 2018-2020</vt:lpstr>
      <vt:lpstr>'в натур выраж 2018-2020'!Область_печати</vt:lpstr>
    </vt:vector>
  </TitlesOfParts>
  <Company>Министерство финансов МО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Селезнев М.А.</dc:creator>
  <cp:lastModifiedBy>ReshetovaOV</cp:lastModifiedBy>
  <cp:lastPrinted>2017-11-17T08:33:25Z</cp:lastPrinted>
  <dcterms:created xsi:type="dcterms:W3CDTF">2017-11-02T13:26:26Z</dcterms:created>
  <dcterms:modified xsi:type="dcterms:W3CDTF">2019-10-22T12:18:55Z</dcterms:modified>
</cp:coreProperties>
</file>