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firstSheet="3" activeTab="3"/>
  </bookViews>
  <sheets>
    <sheet name="Прил.на 01.02.22 " sheetId="1" r:id="rId1"/>
    <sheet name="Прил.2 на 01.02.22г." sheetId="2" r:id="rId2"/>
    <sheet name="Прил.на 01.03.22" sheetId="3" r:id="rId3"/>
    <sheet name="Прил.на 01.06.22   (2)" sheetId="4" r:id="rId4"/>
  </sheets>
  <definedNames>
    <definedName name="_xlnm.Print_Titles" localSheetId="1">'Прил.2 на 01.02.22г.'!$6:$8</definedName>
  </definedNames>
  <calcPr fullCalcOnLoad="1"/>
</workbook>
</file>

<file path=xl/sharedStrings.xml><?xml version="1.0" encoding="utf-8"?>
<sst xmlns="http://schemas.openxmlformats.org/spreadsheetml/2006/main" count="369" uniqueCount="110">
  <si>
    <t>Приложение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</si>
  <si>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</si>
  <si>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</si>
  <si>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</si>
  <si>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</si>
  <si>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</si>
  <si>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</si>
  <si>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</si>
  <si>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</si>
  <si>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</si>
  <si>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</si>
  <si>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</si>
  <si>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</si>
  <si>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</si>
  <si>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</si>
  <si>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</si>
  <si>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</si>
  <si>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</si>
  <si>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</si>
  <si>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</si>
  <si>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</si>
  <si>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</si>
  <si>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</si>
  <si>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</si>
  <si>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</si>
  <si>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</si>
  <si>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</si>
  <si>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</si>
  <si>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</si>
  <si>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</si>
  <si>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</si>
  <si>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</si>
  <si>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</si>
  <si>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</si>
  <si>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м.п.</t>
  </si>
  <si>
    <t>Пономарева О.В.</t>
  </si>
  <si>
    <t>Главный бухгалтер</t>
  </si>
  <si>
    <t xml:space="preserve">Подписи: </t>
  </si>
  <si>
    <t>ИТОГО</t>
  </si>
  <si>
    <t xml:space="preserve">по процентам </t>
  </si>
  <si>
    <t xml:space="preserve">по основному долгу </t>
  </si>
  <si>
    <t xml:space="preserve">процентов  </t>
  </si>
  <si>
    <t>основного долга</t>
  </si>
  <si>
    <t xml:space="preserve">Цель заимствований </t>
  </si>
  <si>
    <t>Обеспечение возврата заимствований (залог,гарантия)</t>
  </si>
  <si>
    <t>Дата окончательных расчетов по  заимствованиям</t>
  </si>
  <si>
    <t xml:space="preserve">Штрафы (пени) если таковые были начислены </t>
  </si>
  <si>
    <t>Задолженность на отчетную         дату</t>
  </si>
  <si>
    <t>Погашено                  на   отчетную дату</t>
  </si>
  <si>
    <t>Под какой процент</t>
  </si>
  <si>
    <t xml:space="preserve">Сумма  по договору     (руб.)       </t>
  </si>
  <si>
    <t>Дата погашения заимствований по договору</t>
  </si>
  <si>
    <t>№  и дата кредитного соглашения (договора)</t>
  </si>
  <si>
    <t xml:space="preserve">Форма заимствований (кредит, ссуда,гарантия)  </t>
  </si>
  <si>
    <t>Наименование организации (банка) предоставившей заимствования (кредитора)</t>
  </si>
  <si>
    <t>Наименование муниципального унитарного предприятия  (заемщика)</t>
  </si>
  <si>
    <t>(руб.)</t>
  </si>
  <si>
    <t xml:space="preserve">Выписка из муниципальной долговой книги  </t>
  </si>
  <si>
    <t>Приложение №2</t>
  </si>
  <si>
    <t>Управление финансов администрации ЗАТО Александровск</t>
  </si>
  <si>
    <t>Исполнитель (ФИО, контактный телефон) Пономарева О.В., тел. 6-03-70</t>
  </si>
  <si>
    <t>Исп. Пономарева О.В.,тел. 6-03-70</t>
  </si>
  <si>
    <t>Руководитель финансового органа</t>
  </si>
  <si>
    <t>Василюк Н.И.</t>
  </si>
  <si>
    <t>администрации ЗАТО Александровск</t>
  </si>
  <si>
    <t>Бюджет Мурманской области - Министерство финансов Мурманской области</t>
  </si>
  <si>
    <t>МУП "Коммунальные службы"</t>
  </si>
  <si>
    <t>УМПП "Горэлектросеть" ЗАТО Александровск Мурманской области</t>
  </si>
  <si>
    <t>займ</t>
  </si>
  <si>
    <t>Б/н от 05.06.2017</t>
  </si>
  <si>
    <t>простой вексель</t>
  </si>
  <si>
    <t>для погашения кредиторской задолженности</t>
  </si>
  <si>
    <t>3.2.</t>
  </si>
  <si>
    <t>на погашение обязательств по бюджетным кредитам и кредитам, полученным от кредитных организаций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</si>
  <si>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</si>
  <si>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</si>
  <si>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</si>
  <si>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4.1.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</si>
  <si>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</si>
  <si>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</si>
  <si>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</si>
  <si>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</si>
  <si>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</si>
  <si>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№ 08-17 от 22.11.2017 (доп.согл.№ 3 от 30.10.2020- произведена рестуктуризация 28500000,00)</t>
  </si>
  <si>
    <t>15.10.2021 -  450 000,00</t>
  </si>
  <si>
    <t>14.10.2022 -  450 000,00</t>
  </si>
  <si>
    <t>13.10.2023 -  600 000,00</t>
  </si>
  <si>
    <t>ООО "БаренцТрансСвязь"</t>
  </si>
  <si>
    <t>б/н                                                                        от 21.12.2020</t>
  </si>
  <si>
    <t>гарантия</t>
  </si>
  <si>
    <t>на оплату услуг по определению стоимости объекта ОС</t>
  </si>
  <si>
    <t>Н.И.Василюк</t>
  </si>
  <si>
    <t xml:space="preserve">Начальник управления финансов  </t>
  </si>
  <si>
    <t>07.10.2021 -0,00</t>
  </si>
  <si>
    <t>07.10.2022 - 14 500 000,00</t>
  </si>
  <si>
    <t>4.2.</t>
  </si>
  <si>
    <t>ПАО "Совкомбанк"</t>
  </si>
  <si>
    <t>№ 2-К-2021 от 11.10.2021</t>
  </si>
  <si>
    <t>№ 3-К-2021 от 11.10.2021</t>
  </si>
  <si>
    <t xml:space="preserve"> погашение муниципального долга и финансирование дефицита бюджета  ЗАТО Александровск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</si>
  <si>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</si>
  <si>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</si>
  <si>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</si>
  <si>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</si>
  <si>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</si>
  <si>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к постановлению Правительства рманской области</t>
  </si>
  <si>
    <t>на "01" февраля  2022 года.</t>
  </si>
  <si>
    <t>о заимствованиях муниципальных унитарных предприятий   на  "01" февраля 2022 года.</t>
  </si>
  <si>
    <t>на "01" марта  2022 года.</t>
  </si>
  <si>
    <t>на "01" июня  2022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</si>
</sst>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61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Arial Cyr"/>
      <family val="0"/>
    </font>
    <font>
      <sz val="8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171" fontId="1" fillId="3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171" fontId="1" fillId="33" borderId="15" xfId="0" applyNumberFormat="1" applyFont="1" applyFill="1" applyBorder="1" applyAlignment="1">
      <alignment horizontal="right"/>
    </xf>
    <xf numFmtId="171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1" fontId="23" fillId="0" borderId="15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171" fontId="1" fillId="0" borderId="31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32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9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9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1" fontId="10" fillId="0" borderId="14" xfId="0" applyNumberFormat="1" applyFont="1" applyBorder="1" applyAlignment="1">
      <alignment horizontal="center"/>
    </xf>
    <xf numFmtId="171" fontId="10" fillId="0" borderId="19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9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 shrinkToFit="1"/>
    </xf>
    <xf numFmtId="49" fontId="4" fillId="0" borderId="36" xfId="0" applyNumberFormat="1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justify" vertical="top"/>
    </xf>
    <xf numFmtId="0" fontId="0" fillId="0" borderId="42" xfId="0" applyFill="1" applyBorder="1" applyAlignment="1">
      <alignment/>
    </xf>
    <xf numFmtId="0" fontId="24" fillId="0" borderId="42" xfId="0" applyFont="1" applyFill="1" applyBorder="1" applyAlignment="1">
      <alignment horizontal="justify" vertical="top"/>
    </xf>
    <xf numFmtId="49" fontId="4" fillId="0" borderId="43" xfId="0" applyNumberFormat="1" applyFont="1" applyFill="1" applyBorder="1" applyAlignment="1">
      <alignment horizontal="center" vertical="center" wrapText="1" shrinkToFit="1"/>
    </xf>
    <xf numFmtId="49" fontId="4" fillId="0" borderId="44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ySplit="8" topLeftCell="A9" activePane="bottomLeft" state="frozen"/>
      <selection pane="topLeft" activeCell="L22" sqref="L22"/>
      <selection pane="bottomLeft" activeCell="A13" sqref="A13:Q13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3" t="s">
        <v>0</v>
      </c>
      <c r="P1" s="123"/>
      <c r="Q1" s="123"/>
    </row>
    <row r="2" spans="15:17" ht="12.75">
      <c r="O2" s="123" t="s">
        <v>105</v>
      </c>
      <c r="P2" s="123"/>
      <c r="Q2" s="123"/>
    </row>
    <row r="3" spans="15:17" ht="12.75">
      <c r="O3" s="123" t="s">
        <v>1</v>
      </c>
      <c r="P3" s="123"/>
      <c r="Q3" s="123"/>
    </row>
    <row r="4" spans="1:20" ht="15.75" customHeight="1">
      <c r="A4" s="10"/>
      <c r="B4" s="11" t="s">
        <v>32</v>
      </c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 t="s">
        <v>106</v>
      </c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15" customHeight="1">
      <c r="A6" s="1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2" t="s">
        <v>3</v>
      </c>
      <c r="Q6" s="20"/>
      <c r="R6" s="23"/>
      <c r="S6" s="23"/>
      <c r="T6" s="23"/>
      <c r="U6" s="1"/>
      <c r="V6" s="1"/>
      <c r="W6" s="2"/>
    </row>
    <row r="7" spans="1:23" ht="52.5" customHeight="1">
      <c r="A7" s="124" t="s">
        <v>4</v>
      </c>
      <c r="B7" s="126" t="s">
        <v>5</v>
      </c>
      <c r="C7" s="128" t="s">
        <v>6</v>
      </c>
      <c r="D7" s="128" t="s">
        <v>7</v>
      </c>
      <c r="E7" s="129" t="s">
        <v>8</v>
      </c>
      <c r="F7" s="129" t="s">
        <v>9</v>
      </c>
      <c r="G7" s="131" t="s">
        <v>10</v>
      </c>
      <c r="H7" s="131"/>
      <c r="I7" s="132" t="s">
        <v>11</v>
      </c>
      <c r="J7" s="133"/>
      <c r="K7" s="132" t="s">
        <v>33</v>
      </c>
      <c r="L7" s="133"/>
      <c r="M7" s="132" t="s">
        <v>12</v>
      </c>
      <c r="N7" s="133"/>
      <c r="O7" s="129" t="s">
        <v>13</v>
      </c>
      <c r="P7" s="128" t="s">
        <v>14</v>
      </c>
      <c r="Q7" s="128" t="s">
        <v>15</v>
      </c>
      <c r="R7" s="23"/>
      <c r="S7" s="23"/>
      <c r="T7" s="23"/>
      <c r="U7" s="1"/>
      <c r="V7" s="1"/>
      <c r="W7" s="2"/>
    </row>
    <row r="8" spans="1:23" ht="24" customHeight="1">
      <c r="A8" s="125"/>
      <c r="B8" s="127"/>
      <c r="C8" s="125"/>
      <c r="D8" s="125"/>
      <c r="E8" s="130"/>
      <c r="F8" s="130"/>
      <c r="G8" s="25" t="s">
        <v>16</v>
      </c>
      <c r="H8" s="25" t="s">
        <v>17</v>
      </c>
      <c r="I8" s="26" t="s">
        <v>18</v>
      </c>
      <c r="J8" s="24" t="s">
        <v>19</v>
      </c>
      <c r="K8" s="26" t="s">
        <v>18</v>
      </c>
      <c r="L8" s="24" t="s">
        <v>19</v>
      </c>
      <c r="M8" s="24" t="s">
        <v>18</v>
      </c>
      <c r="N8" s="27" t="s">
        <v>19</v>
      </c>
      <c r="O8" s="130"/>
      <c r="P8" s="125"/>
      <c r="Q8" s="134"/>
      <c r="R8" s="28"/>
      <c r="S8" s="28"/>
      <c r="T8" s="28"/>
      <c r="U8" s="2"/>
      <c r="V8" s="2"/>
      <c r="W8" s="2"/>
    </row>
    <row r="9" spans="1:23" ht="12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30">
        <v>17</v>
      </c>
      <c r="R9" s="10"/>
      <c r="S9" s="28"/>
      <c r="T9" s="28"/>
      <c r="U9" s="2"/>
      <c r="V9" s="2"/>
      <c r="W9" s="2"/>
    </row>
    <row r="10" spans="1:20" s="2" customFormat="1" ht="17.25" customHeight="1">
      <c r="A10" s="135" t="s">
        <v>20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8"/>
      <c r="S10" s="28"/>
      <c r="T10" s="28"/>
    </row>
    <row r="11" spans="1:20" s="2" customFormat="1" ht="14.25" customHeight="1">
      <c r="A11" s="31" t="s">
        <v>21</v>
      </c>
      <c r="B11" s="31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3">
        <v>0</v>
      </c>
      <c r="R11" s="28"/>
      <c r="S11" s="28"/>
      <c r="T11" s="28"/>
    </row>
    <row r="12" spans="1:20" s="2" customFormat="1" ht="15" customHeight="1">
      <c r="A12" s="31"/>
      <c r="B12" s="34" t="s">
        <v>22</v>
      </c>
      <c r="C12" s="31" t="s">
        <v>23</v>
      </c>
      <c r="D12" s="31"/>
      <c r="E12" s="31" t="s">
        <v>23</v>
      </c>
      <c r="F12" s="31" t="s">
        <v>23</v>
      </c>
      <c r="G12" s="31"/>
      <c r="H12" s="31"/>
      <c r="I12" s="31"/>
      <c r="J12" s="31"/>
      <c r="K12" s="31"/>
      <c r="L12" s="31"/>
      <c r="M12" s="31"/>
      <c r="N12" s="31"/>
      <c r="O12" s="31"/>
      <c r="P12" s="31" t="s">
        <v>23</v>
      </c>
      <c r="Q12" s="31" t="s">
        <v>23</v>
      </c>
      <c r="R12" s="28"/>
      <c r="S12" s="28"/>
      <c r="T12" s="28"/>
    </row>
    <row r="13" spans="1:20" ht="17.25" customHeight="1">
      <c r="A13" s="137" t="s">
        <v>24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0"/>
      <c r="S13" s="10"/>
      <c r="T13" s="10"/>
    </row>
    <row r="14" spans="1:20" ht="17.25" customHeight="1">
      <c r="A14" s="35" t="s">
        <v>25</v>
      </c>
      <c r="B14" s="34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0</v>
      </c>
      <c r="R14" s="10"/>
      <c r="S14" s="10"/>
      <c r="T14" s="10"/>
    </row>
    <row r="15" spans="1:20" ht="15" customHeight="1">
      <c r="A15" s="35"/>
      <c r="B15" s="34" t="s">
        <v>22</v>
      </c>
      <c r="C15" s="31" t="s">
        <v>23</v>
      </c>
      <c r="D15" s="31"/>
      <c r="E15" s="31" t="s">
        <v>23</v>
      </c>
      <c r="F15" s="31" t="s">
        <v>23</v>
      </c>
      <c r="G15" s="31"/>
      <c r="H15" s="31"/>
      <c r="I15" s="31"/>
      <c r="J15" s="31"/>
      <c r="K15" s="31"/>
      <c r="L15" s="31"/>
      <c r="M15" s="31"/>
      <c r="N15" s="31"/>
      <c r="O15" s="31"/>
      <c r="P15" s="31" t="s">
        <v>23</v>
      </c>
      <c r="Q15" s="31" t="s">
        <v>23</v>
      </c>
      <c r="R15" s="10"/>
      <c r="S15" s="10"/>
      <c r="T15" s="10"/>
    </row>
    <row r="16" spans="1:20" ht="18" customHeight="1">
      <c r="A16" s="137" t="s">
        <v>26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0"/>
      <c r="S16" s="10"/>
      <c r="T16" s="10"/>
    </row>
    <row r="17" spans="1:20" ht="21.75" customHeight="1">
      <c r="A17" s="142" t="s">
        <v>27</v>
      </c>
      <c r="B17" s="145" t="s">
        <v>65</v>
      </c>
      <c r="C17" s="148" t="s">
        <v>83</v>
      </c>
      <c r="D17" s="151">
        <v>30000000</v>
      </c>
      <c r="E17" s="154">
        <v>0.1</v>
      </c>
      <c r="F17" s="37" t="s">
        <v>84</v>
      </c>
      <c r="G17" s="157">
        <v>43067</v>
      </c>
      <c r="H17" s="151">
        <v>30000000</v>
      </c>
      <c r="I17" s="160"/>
      <c r="J17" s="163"/>
      <c r="K17" s="160">
        <f>28500000+450000</f>
        <v>28950000</v>
      </c>
      <c r="L17" s="151">
        <f>2794.52+30000+30000+24918.03+254.1+1402.6</f>
        <v>89369.25</v>
      </c>
      <c r="M17" s="166">
        <f>H17-K17</f>
        <v>1050000</v>
      </c>
      <c r="N17" s="169"/>
      <c r="O17" s="172"/>
      <c r="P17" s="175" t="s">
        <v>73</v>
      </c>
      <c r="Q17" s="178">
        <v>45212</v>
      </c>
      <c r="R17" s="10"/>
      <c r="S17" s="10"/>
      <c r="T17" s="10"/>
    </row>
    <row r="18" spans="1:20" ht="19.5" customHeight="1">
      <c r="A18" s="143"/>
      <c r="B18" s="146"/>
      <c r="C18" s="149"/>
      <c r="D18" s="152"/>
      <c r="E18" s="155"/>
      <c r="F18" s="37" t="s">
        <v>85</v>
      </c>
      <c r="G18" s="158"/>
      <c r="H18" s="152"/>
      <c r="I18" s="161"/>
      <c r="J18" s="164"/>
      <c r="K18" s="161"/>
      <c r="L18" s="152"/>
      <c r="M18" s="167"/>
      <c r="N18" s="170"/>
      <c r="O18" s="173"/>
      <c r="P18" s="176"/>
      <c r="Q18" s="179"/>
      <c r="R18" s="10"/>
      <c r="S18" s="10"/>
      <c r="T18" s="10"/>
    </row>
    <row r="19" spans="1:20" ht="18" customHeight="1">
      <c r="A19" s="144"/>
      <c r="B19" s="147"/>
      <c r="C19" s="150"/>
      <c r="D19" s="153"/>
      <c r="E19" s="156"/>
      <c r="F19" s="37" t="s">
        <v>86</v>
      </c>
      <c r="G19" s="159"/>
      <c r="H19" s="153"/>
      <c r="I19" s="162"/>
      <c r="J19" s="165"/>
      <c r="K19" s="162"/>
      <c r="L19" s="153"/>
      <c r="M19" s="168"/>
      <c r="N19" s="171"/>
      <c r="O19" s="174"/>
      <c r="P19" s="177"/>
      <c r="Q19" s="180"/>
      <c r="R19" s="10"/>
      <c r="S19" s="10"/>
      <c r="T19" s="10"/>
    </row>
    <row r="20" spans="1:20" ht="24.75" customHeight="1">
      <c r="A20" s="169" t="s">
        <v>72</v>
      </c>
      <c r="B20" s="145" t="s">
        <v>65</v>
      </c>
      <c r="C20" s="145" t="s">
        <v>74</v>
      </c>
      <c r="D20" s="181">
        <v>21750000</v>
      </c>
      <c r="E20" s="181">
        <v>0.1</v>
      </c>
      <c r="F20" s="37" t="s">
        <v>76</v>
      </c>
      <c r="G20" s="184">
        <v>43776</v>
      </c>
      <c r="H20" s="166">
        <v>21750000</v>
      </c>
      <c r="I20" s="181"/>
      <c r="J20" s="198"/>
      <c r="K20" s="181">
        <v>7250000</v>
      </c>
      <c r="L20" s="166">
        <f>3277.4+20066.26+14500</f>
        <v>37843.66</v>
      </c>
      <c r="M20" s="166">
        <f>H20-K20</f>
        <v>14500000</v>
      </c>
      <c r="N20" s="189"/>
      <c r="O20" s="192"/>
      <c r="P20" s="175" t="s">
        <v>75</v>
      </c>
      <c r="Q20" s="195">
        <v>44841</v>
      </c>
      <c r="R20" s="10"/>
      <c r="S20" s="10"/>
      <c r="T20" s="10"/>
    </row>
    <row r="21" spans="1:20" ht="25.5" customHeight="1">
      <c r="A21" s="170"/>
      <c r="B21" s="146"/>
      <c r="C21" s="146"/>
      <c r="D21" s="182"/>
      <c r="E21" s="182"/>
      <c r="F21" s="37" t="s">
        <v>93</v>
      </c>
      <c r="G21" s="185"/>
      <c r="H21" s="167"/>
      <c r="I21" s="182"/>
      <c r="J21" s="199"/>
      <c r="K21" s="182"/>
      <c r="L21" s="167"/>
      <c r="M21" s="167"/>
      <c r="N21" s="190"/>
      <c r="O21" s="193"/>
      <c r="P21" s="176"/>
      <c r="Q21" s="196"/>
      <c r="R21" s="10"/>
      <c r="S21" s="10"/>
      <c r="T21" s="10"/>
    </row>
    <row r="22" spans="1:20" ht="21.75" customHeight="1">
      <c r="A22" s="171"/>
      <c r="B22" s="147"/>
      <c r="C22" s="147"/>
      <c r="D22" s="183"/>
      <c r="E22" s="183"/>
      <c r="F22" s="37" t="s">
        <v>94</v>
      </c>
      <c r="G22" s="186"/>
      <c r="H22" s="168"/>
      <c r="I22" s="183"/>
      <c r="J22" s="200"/>
      <c r="K22" s="183"/>
      <c r="L22" s="168"/>
      <c r="M22" s="168"/>
      <c r="N22" s="191"/>
      <c r="O22" s="194"/>
      <c r="P22" s="177"/>
      <c r="Q22" s="197"/>
      <c r="R22" s="10"/>
      <c r="S22" s="10"/>
      <c r="T22" s="10"/>
    </row>
    <row r="23" spans="1:20" ht="49.5" customHeight="1">
      <c r="A23" s="94" t="s">
        <v>78</v>
      </c>
      <c r="B23" s="93" t="s">
        <v>65</v>
      </c>
      <c r="C23" s="85" t="s">
        <v>79</v>
      </c>
      <c r="D23" s="87">
        <v>8700000</v>
      </c>
      <c r="E23" s="86">
        <v>0.1</v>
      </c>
      <c r="F23" s="37">
        <v>44875</v>
      </c>
      <c r="G23" s="90">
        <v>44008</v>
      </c>
      <c r="H23" s="91">
        <v>8700000</v>
      </c>
      <c r="I23" s="87"/>
      <c r="J23" s="92"/>
      <c r="K23" s="87"/>
      <c r="L23" s="113">
        <f>4492.62+8700</f>
        <v>13192.619999999999</v>
      </c>
      <c r="M23" s="91">
        <f>H23-K23</f>
        <v>8700000</v>
      </c>
      <c r="N23" s="88"/>
      <c r="O23" s="87"/>
      <c r="P23" s="91" t="s">
        <v>80</v>
      </c>
      <c r="Q23" s="84">
        <v>44875</v>
      </c>
      <c r="R23" s="10"/>
      <c r="S23" s="10"/>
      <c r="T23" s="10"/>
    </row>
    <row r="24" spans="1:20" ht="30" customHeight="1">
      <c r="A24" s="169" t="s">
        <v>81</v>
      </c>
      <c r="B24" s="187" t="s">
        <v>65</v>
      </c>
      <c r="C24" s="145" t="s">
        <v>82</v>
      </c>
      <c r="D24" s="181">
        <v>28694000</v>
      </c>
      <c r="E24" s="154">
        <v>0.1</v>
      </c>
      <c r="F24" s="37" t="s">
        <v>100</v>
      </c>
      <c r="G24" s="184">
        <v>44110</v>
      </c>
      <c r="H24" s="166">
        <v>28694000</v>
      </c>
      <c r="I24" s="166"/>
      <c r="J24" s="166"/>
      <c r="K24" s="166"/>
      <c r="L24" s="166">
        <f>6820.7+28694</f>
        <v>35514.7</v>
      </c>
      <c r="M24" s="166">
        <v>28694000</v>
      </c>
      <c r="N24" s="166"/>
      <c r="O24" s="166"/>
      <c r="P24" s="166" t="s">
        <v>80</v>
      </c>
      <c r="Q24" s="195">
        <v>44875</v>
      </c>
      <c r="R24" s="10"/>
      <c r="S24" s="10"/>
      <c r="T24" s="10"/>
    </row>
    <row r="25" spans="1:20" ht="26.25" customHeight="1">
      <c r="A25" s="171"/>
      <c r="B25" s="188"/>
      <c r="C25" s="147"/>
      <c r="D25" s="183"/>
      <c r="E25" s="156"/>
      <c r="F25" s="37" t="s">
        <v>101</v>
      </c>
      <c r="G25" s="186"/>
      <c r="H25" s="168"/>
      <c r="I25" s="168"/>
      <c r="J25" s="168"/>
      <c r="K25" s="168"/>
      <c r="L25" s="168"/>
      <c r="M25" s="168"/>
      <c r="N25" s="168"/>
      <c r="O25" s="168"/>
      <c r="P25" s="168"/>
      <c r="Q25" s="197"/>
      <c r="R25" s="10"/>
      <c r="S25" s="10"/>
      <c r="T25" s="10"/>
    </row>
    <row r="26" spans="1:20" ht="46.5" customHeight="1">
      <c r="A26" s="121" t="s">
        <v>102</v>
      </c>
      <c r="B26" s="93" t="s">
        <v>65</v>
      </c>
      <c r="C26" s="85" t="s">
        <v>103</v>
      </c>
      <c r="D26" s="87">
        <v>50000000</v>
      </c>
      <c r="E26" s="122">
        <v>0.1</v>
      </c>
      <c r="F26" s="37">
        <v>45250</v>
      </c>
      <c r="G26" s="90">
        <v>44546</v>
      </c>
      <c r="H26" s="91">
        <v>50000000</v>
      </c>
      <c r="I26" s="91"/>
      <c r="J26" s="91"/>
      <c r="K26" s="91"/>
      <c r="L26" s="91">
        <f>2191.78</f>
        <v>2191.78</v>
      </c>
      <c r="M26" s="91">
        <v>50000000</v>
      </c>
      <c r="N26" s="120"/>
      <c r="O26" s="120"/>
      <c r="P26" s="120" t="s">
        <v>104</v>
      </c>
      <c r="Q26" s="119">
        <v>45250</v>
      </c>
      <c r="R26" s="10"/>
      <c r="S26" s="10"/>
      <c r="T26" s="10"/>
    </row>
    <row r="27" spans="1:20" ht="13.5" customHeight="1">
      <c r="A27" s="35"/>
      <c r="B27" s="34" t="s">
        <v>22</v>
      </c>
      <c r="C27" s="116"/>
      <c r="D27" s="39">
        <f>SUM(D17:D26)</f>
        <v>139144000</v>
      </c>
      <c r="E27" s="31" t="s">
        <v>23</v>
      </c>
      <c r="F27" s="31" t="s">
        <v>23</v>
      </c>
      <c r="G27" s="31"/>
      <c r="H27" s="39">
        <f aca="true" t="shared" si="0" ref="H27:M27">SUM(H17:H26)</f>
        <v>139144000</v>
      </c>
      <c r="I27" s="39">
        <f t="shared" si="0"/>
        <v>0</v>
      </c>
      <c r="J27" s="39">
        <f t="shared" si="0"/>
        <v>0</v>
      </c>
      <c r="K27" s="39">
        <f t="shared" si="0"/>
        <v>36200000</v>
      </c>
      <c r="L27" s="39">
        <f t="shared" si="0"/>
        <v>178112.00999999998</v>
      </c>
      <c r="M27" s="39">
        <f t="shared" si="0"/>
        <v>102944000</v>
      </c>
      <c r="N27" s="32"/>
      <c r="O27" s="38"/>
      <c r="P27" s="31" t="s">
        <v>23</v>
      </c>
      <c r="Q27" s="31" t="s">
        <v>23</v>
      </c>
      <c r="R27" s="10"/>
      <c r="S27" s="10"/>
      <c r="T27" s="10"/>
    </row>
    <row r="28" spans="1:20" ht="17.25" customHeight="1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10"/>
      <c r="S28" s="10"/>
      <c r="T28" s="10"/>
    </row>
    <row r="29" spans="1:20" ht="42.75" customHeight="1">
      <c r="A29" s="116" t="s">
        <v>77</v>
      </c>
      <c r="B29" s="116" t="s">
        <v>96</v>
      </c>
      <c r="C29" s="114" t="s">
        <v>97</v>
      </c>
      <c r="D29" s="114">
        <v>93947000</v>
      </c>
      <c r="E29" s="117">
        <v>8.644499999</v>
      </c>
      <c r="F29" s="84">
        <v>45291</v>
      </c>
      <c r="G29" s="89">
        <v>44531</v>
      </c>
      <c r="H29" s="114">
        <v>93947000</v>
      </c>
      <c r="I29" s="114"/>
      <c r="J29" s="115">
        <v>653040.34</v>
      </c>
      <c r="K29" s="114">
        <v>5000000</v>
      </c>
      <c r="L29" s="115">
        <f>667499.87-1184.18+653040.34</f>
        <v>1319356.0299999998</v>
      </c>
      <c r="M29" s="114">
        <f>H29-K29</f>
        <v>88947000</v>
      </c>
      <c r="N29" s="114"/>
      <c r="O29" s="114"/>
      <c r="P29" s="118" t="s">
        <v>99</v>
      </c>
      <c r="Q29" s="84">
        <v>45291</v>
      </c>
      <c r="R29" s="10"/>
      <c r="S29" s="10"/>
      <c r="T29" s="10"/>
    </row>
    <row r="30" spans="1:20" ht="49.5" customHeight="1">
      <c r="A30" s="116" t="s">
        <v>95</v>
      </c>
      <c r="B30" s="116" t="s">
        <v>96</v>
      </c>
      <c r="C30" s="114" t="s">
        <v>98</v>
      </c>
      <c r="D30" s="114">
        <v>90000000</v>
      </c>
      <c r="E30" s="117">
        <v>8.6445</v>
      </c>
      <c r="F30" s="84">
        <v>45291</v>
      </c>
      <c r="G30" s="89">
        <v>44531</v>
      </c>
      <c r="H30" s="114">
        <v>90000000</v>
      </c>
      <c r="I30" s="114"/>
      <c r="J30" s="115">
        <v>660771.37</v>
      </c>
      <c r="K30" s="114"/>
      <c r="L30" s="115">
        <f>639456.16+660771.37</f>
        <v>1300227.53</v>
      </c>
      <c r="M30" s="114">
        <f>H30</f>
        <v>90000000</v>
      </c>
      <c r="N30" s="114"/>
      <c r="O30" s="114"/>
      <c r="P30" s="118" t="s">
        <v>99</v>
      </c>
      <c r="Q30" s="84">
        <v>45291</v>
      </c>
      <c r="R30" s="10"/>
      <c r="S30" s="10"/>
      <c r="T30" s="10"/>
    </row>
    <row r="31" spans="1:20" ht="17.25" customHeight="1">
      <c r="A31" s="35"/>
      <c r="B31" s="34" t="s">
        <v>22</v>
      </c>
      <c r="C31" s="31" t="s">
        <v>23</v>
      </c>
      <c r="D31" s="40">
        <f>SUM(D29:D30)</f>
        <v>183947000</v>
      </c>
      <c r="E31" s="31" t="s">
        <v>23</v>
      </c>
      <c r="F31" s="31" t="s">
        <v>23</v>
      </c>
      <c r="G31" s="31"/>
      <c r="H31" s="40">
        <f aca="true" t="shared" si="1" ref="H31:M31">SUM(H29:H30)</f>
        <v>183947000</v>
      </c>
      <c r="I31" s="40">
        <f t="shared" si="1"/>
        <v>0</v>
      </c>
      <c r="J31" s="40">
        <f t="shared" si="1"/>
        <v>1313811.71</v>
      </c>
      <c r="K31" s="40">
        <f t="shared" si="1"/>
        <v>5000000</v>
      </c>
      <c r="L31" s="40">
        <f t="shared" si="1"/>
        <v>2619583.5599999996</v>
      </c>
      <c r="M31" s="40">
        <f t="shared" si="1"/>
        <v>178947000</v>
      </c>
      <c r="N31" s="40"/>
      <c r="O31" s="40"/>
      <c r="P31" s="31" t="s">
        <v>23</v>
      </c>
      <c r="Q31" s="31" t="s">
        <v>23</v>
      </c>
      <c r="R31" s="10"/>
      <c r="S31" s="10"/>
      <c r="T31" s="10"/>
    </row>
    <row r="32" spans="1:20" ht="17.25" customHeight="1">
      <c r="A32" s="137" t="s">
        <v>29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0"/>
      <c r="S32" s="10"/>
      <c r="T32" s="10"/>
    </row>
    <row r="33" spans="1:20" ht="13.5" customHeight="1">
      <c r="A33" s="41" t="s">
        <v>30</v>
      </c>
      <c r="B33" s="42"/>
      <c r="C33" s="43"/>
      <c r="D33" s="7"/>
      <c r="E33" s="29"/>
      <c r="F33" s="44"/>
      <c r="G33" s="45"/>
      <c r="H33" s="8"/>
      <c r="I33" s="8"/>
      <c r="J33" s="46"/>
      <c r="K33" s="8"/>
      <c r="L33" s="46"/>
      <c r="M33" s="47"/>
      <c r="N33" s="46"/>
      <c r="O33" s="46"/>
      <c r="P33" s="36"/>
      <c r="Q33" s="44"/>
      <c r="R33" s="10"/>
      <c r="S33" s="10"/>
      <c r="T33" s="10"/>
    </row>
    <row r="34" spans="1:20" ht="15.75" customHeight="1">
      <c r="A34" s="41"/>
      <c r="B34" s="48" t="s">
        <v>22</v>
      </c>
      <c r="C34" s="31" t="s">
        <v>23</v>
      </c>
      <c r="D34" s="39">
        <f>SUM(D33:D33)</f>
        <v>0</v>
      </c>
      <c r="E34" s="31" t="s">
        <v>23</v>
      </c>
      <c r="F34" s="31" t="s">
        <v>23</v>
      </c>
      <c r="G34" s="31"/>
      <c r="H34" s="39">
        <f aca="true" t="shared" si="2" ref="H34:O34">SUM(H33:H33)</f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1" t="s">
        <v>23</v>
      </c>
      <c r="Q34" s="31" t="s">
        <v>23</v>
      </c>
      <c r="R34" s="10"/>
      <c r="S34" s="10"/>
      <c r="T34" s="10"/>
    </row>
    <row r="35" spans="1:20" ht="18" customHeight="1">
      <c r="A35" s="49"/>
      <c r="B35" s="50" t="s">
        <v>31</v>
      </c>
      <c r="C35" s="31" t="s">
        <v>23</v>
      </c>
      <c r="D35" s="39">
        <f>D34+D27+D31</f>
        <v>323091000</v>
      </c>
      <c r="E35" s="31" t="s">
        <v>23</v>
      </c>
      <c r="F35" s="31" t="s">
        <v>23</v>
      </c>
      <c r="G35" s="31"/>
      <c r="H35" s="39">
        <f aca="true" t="shared" si="3" ref="H35:O35">H34+H27+H31</f>
        <v>323091000</v>
      </c>
      <c r="I35" s="39">
        <f t="shared" si="3"/>
        <v>0</v>
      </c>
      <c r="J35" s="39">
        <f t="shared" si="3"/>
        <v>1313811.71</v>
      </c>
      <c r="K35" s="39">
        <f t="shared" si="3"/>
        <v>41200000</v>
      </c>
      <c r="L35" s="39">
        <f t="shared" si="3"/>
        <v>2797695.5699999994</v>
      </c>
      <c r="M35" s="39">
        <f t="shared" si="3"/>
        <v>281891000</v>
      </c>
      <c r="N35" s="39">
        <f t="shared" si="3"/>
        <v>0</v>
      </c>
      <c r="O35" s="39">
        <f t="shared" si="3"/>
        <v>0</v>
      </c>
      <c r="P35" s="31" t="s">
        <v>23</v>
      </c>
      <c r="Q35" s="31" t="s">
        <v>23</v>
      </c>
      <c r="R35" s="10"/>
      <c r="S35" s="10"/>
      <c r="T35" s="10"/>
    </row>
    <row r="36" spans="1:20" ht="18" customHeight="1">
      <c r="A36" s="2"/>
      <c r="B36" s="80"/>
      <c r="C36" s="81"/>
      <c r="D36" s="82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1"/>
      <c r="Q36" s="81"/>
      <c r="R36" s="10"/>
      <c r="S36" s="10"/>
      <c r="T36" s="10"/>
    </row>
    <row r="37" spans="1:20" ht="19.5" customHeight="1">
      <c r="A37" s="5"/>
      <c r="B37" s="5" t="s">
        <v>62</v>
      </c>
      <c r="C37" s="9"/>
      <c r="D37" s="12"/>
      <c r="E37" s="12"/>
      <c r="F37" s="12"/>
      <c r="G37" s="5"/>
      <c r="H37" s="5" t="s">
        <v>91</v>
      </c>
      <c r="I37" s="12"/>
      <c r="J37" s="6"/>
      <c r="K37" s="5"/>
      <c r="L37" s="6"/>
      <c r="M37" s="83"/>
      <c r="N37" s="12"/>
      <c r="O37" s="12"/>
      <c r="P37" s="12"/>
      <c r="Q37" s="12"/>
      <c r="R37" s="10"/>
      <c r="S37" s="10"/>
      <c r="T37" s="10"/>
    </row>
    <row r="38" spans="1:20" ht="25.5" customHeight="1">
      <c r="A38" s="51"/>
      <c r="B38" s="51" t="s">
        <v>60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ht="21.75" customHeight="1"/>
    <row r="40" ht="30" customHeight="1"/>
    <row r="41" ht="40.5" customHeight="1"/>
    <row r="45" ht="12.75">
      <c r="B45" s="3"/>
    </row>
  </sheetData>
  <sheetProtection/>
  <mergeCells count="69">
    <mergeCell ref="A32:Q32"/>
    <mergeCell ref="N24:N25"/>
    <mergeCell ref="O24:O25"/>
    <mergeCell ref="P24:P25"/>
    <mergeCell ref="Q24:Q25"/>
    <mergeCell ref="A28:Q28"/>
    <mergeCell ref="H24:H25"/>
    <mergeCell ref="I24:I25"/>
    <mergeCell ref="J24:J25"/>
    <mergeCell ref="K24:K25"/>
    <mergeCell ref="L24:L25"/>
    <mergeCell ref="G24:G25"/>
    <mergeCell ref="N20:N22"/>
    <mergeCell ref="O20:O22"/>
    <mergeCell ref="P20:P22"/>
    <mergeCell ref="Q20:Q22"/>
    <mergeCell ref="J20:J22"/>
    <mergeCell ref="K20:K22"/>
    <mergeCell ref="L20:L22"/>
    <mergeCell ref="M20:M22"/>
    <mergeCell ref="A24:A25"/>
    <mergeCell ref="B24:B25"/>
    <mergeCell ref="C24:C25"/>
    <mergeCell ref="D24:D25"/>
    <mergeCell ref="E24:E25"/>
    <mergeCell ref="I20:I22"/>
    <mergeCell ref="H20:H22"/>
    <mergeCell ref="M24:M25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8"/>
  <sheetViews>
    <sheetView zoomScaleSheetLayoutView="100" zoomScalePageLayoutView="0" workbookViewId="0" topLeftCell="A1">
      <pane ySplit="7" topLeftCell="A8" activePane="bottomLeft" state="frozen"/>
      <selection pane="topLeft" activeCell="L22" sqref="L22"/>
      <selection pane="bottomLeft" activeCell="A5" sqref="A5"/>
    </sheetView>
  </sheetViews>
  <sheetFormatPr defaultColWidth="9.00390625" defaultRowHeight="12.75"/>
  <cols>
    <col min="1" max="1" width="17.375" style="0" customWidth="1"/>
    <col min="2" max="2" width="16.125" style="0" customWidth="1"/>
    <col min="3" max="3" width="9.375" style="0" customWidth="1"/>
    <col min="4" max="4" width="11.625" style="0" customWidth="1"/>
    <col min="5" max="5" width="9.00390625" style="0" customWidth="1"/>
    <col min="6" max="6" width="11.375" style="0" customWidth="1"/>
    <col min="7" max="7" width="7.125" style="0" customWidth="1"/>
    <col min="8" max="8" width="11.75390625" style="0" customWidth="1"/>
    <col min="9" max="9" width="10.875" style="0" customWidth="1"/>
    <col min="10" max="10" width="13.375" style="0" customWidth="1"/>
    <col min="11" max="11" width="11.125" style="0" customWidth="1"/>
    <col min="12" max="12" width="13.00390625" style="0" customWidth="1"/>
    <col min="13" max="13" width="10.375" style="0" customWidth="1"/>
    <col min="14" max="14" width="11.375" style="0" customWidth="1"/>
    <col min="15" max="15" width="16.00390625" style="0" customWidth="1"/>
    <col min="16" max="16" width="10.75390625" style="0" customWidth="1"/>
    <col min="17" max="17" width="11.375" style="0" customWidth="1"/>
    <col min="19" max="19" width="11.00390625" style="0" customWidth="1"/>
    <col min="20" max="20" width="12.75390625" style="0" customWidth="1"/>
  </cols>
  <sheetData>
    <row r="1" spans="1:13" ht="14.25" customHeight="1">
      <c r="A1" s="4" t="s">
        <v>59</v>
      </c>
      <c r="I1" s="4"/>
      <c r="M1" s="79" t="s">
        <v>58</v>
      </c>
    </row>
    <row r="2" spans="1:13" ht="6.75" customHeight="1">
      <c r="A2" s="4"/>
      <c r="M2" s="79"/>
    </row>
    <row r="3" spans="1:20" ht="26.25" customHeight="1">
      <c r="A3" s="74" t="s">
        <v>57</v>
      </c>
      <c r="B3" s="78"/>
      <c r="C3" s="78"/>
      <c r="D3" s="78"/>
      <c r="E3" s="78"/>
      <c r="F3" s="78"/>
      <c r="G3" s="78"/>
      <c r="H3" s="77"/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 ht="20.25" customHeight="1">
      <c r="A4" s="75" t="s">
        <v>107</v>
      </c>
      <c r="B4" s="75"/>
      <c r="C4" s="74"/>
      <c r="D4" s="71"/>
      <c r="E4" s="71"/>
      <c r="F4" s="71"/>
      <c r="G4" s="71"/>
      <c r="H4" s="71"/>
      <c r="I4" s="71"/>
      <c r="J4" s="73"/>
      <c r="K4" s="73"/>
      <c r="L4" s="73"/>
      <c r="M4" s="73"/>
      <c r="N4" s="73"/>
      <c r="O4" s="71"/>
      <c r="P4" s="1"/>
      <c r="Q4" s="1"/>
      <c r="R4" s="1"/>
      <c r="S4" s="1"/>
      <c r="T4" s="1"/>
      <c r="U4" s="2"/>
    </row>
    <row r="5" spans="1:21" ht="13.5" customHeight="1" thickBot="1">
      <c r="A5" s="75"/>
      <c r="B5" s="75"/>
      <c r="C5" s="74"/>
      <c r="D5" s="71"/>
      <c r="E5" s="71"/>
      <c r="F5" s="71"/>
      <c r="G5" s="71"/>
      <c r="H5" s="71"/>
      <c r="I5" s="71"/>
      <c r="J5" s="73"/>
      <c r="K5" s="73"/>
      <c r="L5" s="73"/>
      <c r="M5" s="73"/>
      <c r="N5" s="72" t="s">
        <v>56</v>
      </c>
      <c r="O5" s="71"/>
      <c r="P5" s="1"/>
      <c r="Q5" s="1"/>
      <c r="R5" s="1"/>
      <c r="S5" s="1"/>
      <c r="T5" s="1"/>
      <c r="U5" s="2"/>
    </row>
    <row r="6" spans="1:21" ht="22.5" customHeight="1">
      <c r="A6" s="214" t="s">
        <v>55</v>
      </c>
      <c r="B6" s="201" t="s">
        <v>54</v>
      </c>
      <c r="C6" s="201" t="s">
        <v>53</v>
      </c>
      <c r="D6" s="203" t="s">
        <v>52</v>
      </c>
      <c r="E6" s="205" t="s">
        <v>51</v>
      </c>
      <c r="F6" s="203" t="s">
        <v>50</v>
      </c>
      <c r="G6" s="205" t="s">
        <v>49</v>
      </c>
      <c r="H6" s="211" t="s">
        <v>48</v>
      </c>
      <c r="I6" s="212"/>
      <c r="J6" s="211" t="s">
        <v>47</v>
      </c>
      <c r="K6" s="213"/>
      <c r="L6" s="205" t="s">
        <v>46</v>
      </c>
      <c r="M6" s="205" t="s">
        <v>45</v>
      </c>
      <c r="N6" s="205" t="s">
        <v>44</v>
      </c>
      <c r="O6" s="207" t="s">
        <v>43</v>
      </c>
      <c r="P6" s="1"/>
      <c r="Q6" s="1"/>
      <c r="R6" s="1"/>
      <c r="S6" s="1"/>
      <c r="T6" s="1"/>
      <c r="U6" s="2"/>
    </row>
    <row r="7" spans="1:21" ht="83.25" customHeight="1" thickBot="1">
      <c r="A7" s="215"/>
      <c r="B7" s="202"/>
      <c r="C7" s="202"/>
      <c r="D7" s="204"/>
      <c r="E7" s="206"/>
      <c r="F7" s="204"/>
      <c r="G7" s="206"/>
      <c r="H7" s="70" t="s">
        <v>42</v>
      </c>
      <c r="I7" s="69" t="s">
        <v>41</v>
      </c>
      <c r="J7" s="69" t="s">
        <v>40</v>
      </c>
      <c r="K7" s="68" t="s">
        <v>39</v>
      </c>
      <c r="L7" s="206"/>
      <c r="M7" s="206"/>
      <c r="N7" s="206"/>
      <c r="O7" s="208"/>
      <c r="P7" s="2"/>
      <c r="Q7" s="2"/>
      <c r="R7" s="2"/>
      <c r="S7" s="2"/>
      <c r="T7" s="2"/>
      <c r="U7" s="2"/>
    </row>
    <row r="8" spans="1:21" ht="12" customHeight="1">
      <c r="A8" s="102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103">
        <v>15</v>
      </c>
      <c r="P8" s="2"/>
      <c r="Q8" s="2"/>
      <c r="R8" s="2"/>
      <c r="S8" s="2"/>
      <c r="T8" s="2"/>
      <c r="U8" s="2"/>
    </row>
    <row r="9" spans="1:21" s="6" customFormat="1" ht="96.75" customHeight="1">
      <c r="A9" s="209" t="s">
        <v>66</v>
      </c>
      <c r="B9" s="96" t="s">
        <v>67</v>
      </c>
      <c r="C9" s="96" t="s">
        <v>68</v>
      </c>
      <c r="D9" s="96" t="s">
        <v>69</v>
      </c>
      <c r="E9" s="109">
        <v>44347</v>
      </c>
      <c r="F9" s="110">
        <v>2000000</v>
      </c>
      <c r="G9" s="111">
        <v>1</v>
      </c>
      <c r="H9" s="66">
        <v>1263000</v>
      </c>
      <c r="I9" s="66"/>
      <c r="J9" s="66">
        <f>F9-H9</f>
        <v>737000</v>
      </c>
      <c r="K9" s="66">
        <v>20000</v>
      </c>
      <c r="L9" s="110">
        <v>0</v>
      </c>
      <c r="M9" s="109">
        <v>45107</v>
      </c>
      <c r="N9" s="111" t="s">
        <v>70</v>
      </c>
      <c r="O9" s="112" t="s">
        <v>71</v>
      </c>
      <c r="P9" s="62"/>
      <c r="Q9" s="62"/>
      <c r="R9" s="62"/>
      <c r="S9" s="62"/>
      <c r="T9" s="62"/>
      <c r="U9" s="62"/>
    </row>
    <row r="10" spans="1:21" s="6" customFormat="1" ht="96.75" customHeight="1" thickBot="1">
      <c r="A10" s="210"/>
      <c r="B10" s="95" t="s">
        <v>87</v>
      </c>
      <c r="C10" s="95" t="s">
        <v>68</v>
      </c>
      <c r="D10" s="95" t="s">
        <v>88</v>
      </c>
      <c r="E10" s="97">
        <v>44377</v>
      </c>
      <c r="F10" s="98">
        <v>1000000</v>
      </c>
      <c r="G10" s="98">
        <v>4.25</v>
      </c>
      <c r="H10" s="98">
        <v>800000</v>
      </c>
      <c r="I10" s="100"/>
      <c r="J10" s="98">
        <f>F10-H10</f>
        <v>200000</v>
      </c>
      <c r="K10" s="98">
        <v>42500</v>
      </c>
      <c r="L10" s="98">
        <v>0</v>
      </c>
      <c r="M10" s="97">
        <v>44652</v>
      </c>
      <c r="N10" s="99" t="s">
        <v>89</v>
      </c>
      <c r="O10" s="101" t="s">
        <v>90</v>
      </c>
      <c r="P10" s="62"/>
      <c r="Q10" s="62"/>
      <c r="R10" s="62"/>
      <c r="S10" s="62"/>
      <c r="T10" s="62"/>
      <c r="U10" s="62"/>
    </row>
    <row r="11" spans="1:21" s="6" customFormat="1" ht="24.75" customHeight="1" thickBot="1">
      <c r="A11" s="104" t="s">
        <v>38</v>
      </c>
      <c r="B11" s="105"/>
      <c r="C11" s="105"/>
      <c r="D11" s="105"/>
      <c r="E11" s="105"/>
      <c r="F11" s="106">
        <f>SUM(F9:F10)</f>
        <v>3000000</v>
      </c>
      <c r="G11" s="107"/>
      <c r="H11" s="106">
        <f>SUM(H9:H10)</f>
        <v>2063000</v>
      </c>
      <c r="I11" s="106">
        <f>SUM(I9:I10)</f>
        <v>0</v>
      </c>
      <c r="J11" s="106">
        <f>SUM(J9:J10)</f>
        <v>937000</v>
      </c>
      <c r="K11" s="106">
        <f>SUM(K9:K10)</f>
        <v>62500</v>
      </c>
      <c r="L11" s="106">
        <f>SUM(L9:L10)</f>
        <v>0</v>
      </c>
      <c r="M11" s="105"/>
      <c r="N11" s="105"/>
      <c r="O11" s="108"/>
      <c r="P11" s="62"/>
      <c r="Q11" s="62"/>
      <c r="R11" s="62"/>
      <c r="S11" s="62"/>
      <c r="T11" s="62"/>
      <c r="U11" s="62"/>
    </row>
    <row r="12" spans="1:21" s="6" customFormat="1" ht="24.75" customHeight="1">
      <c r="A12" s="65"/>
      <c r="B12" s="62"/>
      <c r="C12" s="62"/>
      <c r="D12" s="62"/>
      <c r="E12" s="62"/>
      <c r="F12" s="63"/>
      <c r="G12" s="62"/>
      <c r="H12" s="64"/>
      <c r="I12" s="63"/>
      <c r="J12" s="63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38" s="6" customFormat="1" ht="12.75" customHeight="1">
      <c r="A13" s="61" t="s">
        <v>37</v>
      </c>
      <c r="B13" s="60" t="s">
        <v>92</v>
      </c>
      <c r="C13" s="59"/>
      <c r="E13" s="59"/>
      <c r="F13" s="59"/>
      <c r="L13" s="58" t="s">
        <v>63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6" customFormat="1" ht="18" customHeight="1">
      <c r="A14" s="61"/>
      <c r="B14" s="60" t="s">
        <v>64</v>
      </c>
      <c r="C14" s="59"/>
      <c r="E14" s="59"/>
      <c r="F14" s="59"/>
      <c r="L14" s="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s="6" customFormat="1" ht="12.75" customHeight="1">
      <c r="A15" s="61"/>
      <c r="B15" s="60"/>
      <c r="C15" s="59"/>
      <c r="E15" s="59"/>
      <c r="F15" s="59"/>
      <c r="L15" s="58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s="6" customFormat="1" ht="17.25" customHeight="1">
      <c r="A16" s="59"/>
      <c r="B16" s="60" t="s">
        <v>36</v>
      </c>
      <c r="C16" s="59"/>
      <c r="D16" s="59"/>
      <c r="E16" s="59"/>
      <c r="F16" s="59"/>
      <c r="L16" s="58" t="s">
        <v>35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s="6" customFormat="1" ht="21" customHeight="1">
      <c r="A17" s="57" t="s">
        <v>61</v>
      </c>
      <c r="G17" s="57" t="s">
        <v>34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s="6" customFormat="1" ht="17.25" customHeight="1">
      <c r="A18" s="57"/>
      <c r="B18" s="57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6:38" s="6" customFormat="1" ht="54" customHeight="1"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s="6" customFormat="1" ht="39" customHeight="1">
      <c r="A20" s="56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6:38" ht="39" customHeight="1"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6:38" ht="39" customHeight="1"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6:38" ht="39" customHeight="1"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6:38" ht="43.5" customHeight="1"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6:38" ht="86.25" customHeight="1"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6:38" ht="86.25" customHeight="1"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6:38" ht="49.5" customHeight="1"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6:38" ht="24.75" customHeight="1"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6:38" ht="17.25" customHeight="1"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1:38" ht="12" customHeight="1">
      <c r="A30" s="3"/>
      <c r="B30" s="3"/>
      <c r="C30" s="3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1:38" ht="12.75">
      <c r="A31" s="54"/>
      <c r="B31" s="3"/>
      <c r="C31" s="3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 ht="12.75">
      <c r="A32" s="3"/>
      <c r="B32" s="3"/>
      <c r="C32" s="3"/>
      <c r="P32" s="52"/>
      <c r="Q32" s="53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7:38" ht="12.75"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7:38" ht="12.75"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7:38" ht="12.75"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7:38" ht="12.75"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7:38" ht="12.75"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7:38" ht="12.75"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7:38" ht="12.75"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7:38" ht="12.75"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7:38" ht="12.75"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7:38" ht="12.75"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7:38" ht="12.75"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7:38" ht="12.75"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7:38" ht="12.75"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7:38" ht="12.75"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7:38" ht="12.75"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7:38" ht="12.75"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7:38" ht="12.75"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7:38" ht="12.75"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7:38" ht="12.75"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7:38" ht="12.75"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17:38" ht="12.75"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7:38" ht="12.75"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7:38" ht="12.75"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7:38" ht="12.75"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5:38" ht="12.75"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15:38" ht="12.75"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15:38" ht="12.75"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5:38" ht="12.75"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15:38" ht="12.75"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</row>
    <row r="62" spans="15:38" ht="12.75"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15:38" ht="12.75"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  <row r="64" spans="15:38" ht="12.75"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15:38" ht="12.75"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15:38" ht="12.75"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15:38" ht="12.75"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5:38" ht="12.75"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5:38" ht="12.75"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15:38" ht="12.75"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15:38" ht="12.75"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15:38" ht="12.75"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15:38" ht="12.75"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15:38" ht="12.75"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15:38" ht="12.75"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5:38" ht="12.75"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5:38" ht="12.75"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15:38" ht="12.75"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5:38" ht="12.75"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5:38" ht="12.75"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5:38" ht="12.75"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5:38" ht="12.75"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15:38" ht="12.75"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15:38" ht="12.75"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5:38" ht="12.75"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5:38" ht="12.75"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5:38" ht="12.75"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5:38" ht="12.75"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5:38" ht="12.75"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5:38" ht="12.75"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5:38" ht="12.75"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5:38" ht="12.75"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15:38" ht="12.75"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15:38" ht="12.75"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15:38" ht="12.75"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  <row r="96" spans="15:38" ht="12.75"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</row>
    <row r="97" spans="15:38" ht="12.75"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</row>
    <row r="98" spans="15:38" ht="12.75"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</row>
    <row r="99" spans="15:38" ht="12.75"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</row>
    <row r="100" spans="15:38" ht="12.75"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</row>
    <row r="101" spans="15:38" ht="12.75"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</row>
    <row r="102" spans="15:38" ht="12.75"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</row>
    <row r="103" spans="15:38" ht="12.75"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</row>
    <row r="104" spans="15:38" ht="12.75"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</row>
    <row r="105" spans="15:38" ht="12.75"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</row>
    <row r="106" spans="15:38" ht="12.75"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15:38" ht="12.75"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15:38" ht="12.75"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</row>
    <row r="109" spans="15:38" ht="12.75"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</row>
    <row r="110" spans="15:38" ht="12.75"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15:38" ht="12.75"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</row>
    <row r="112" spans="15:38" ht="12.75"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</row>
    <row r="113" spans="15:38" ht="12.75"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</row>
    <row r="114" spans="15:38" ht="12.75"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5:38" ht="12.75"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</row>
    <row r="116" spans="15:38" ht="12.75"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</row>
    <row r="117" spans="15:38" ht="12.75"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</row>
    <row r="118" spans="15:38" ht="12.75"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</row>
    <row r="119" spans="15:38" ht="12.75"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</row>
    <row r="120" spans="15:38" ht="12.75"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</row>
    <row r="121" spans="15:38" ht="12.75"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</row>
    <row r="122" spans="15:38" ht="12.75"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</row>
    <row r="123" spans="15:38" ht="12.75"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</row>
    <row r="124" spans="15:38" ht="12.75"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</row>
    <row r="125" spans="15:38" ht="12.75"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</row>
    <row r="126" spans="15:38" ht="12.75"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</row>
    <row r="127" spans="15:38" ht="12.75"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</row>
    <row r="128" spans="15:38" ht="12.75"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</row>
    <row r="129" spans="15:38" ht="12.75"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</row>
    <row r="130" spans="15:38" ht="12.75"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</row>
    <row r="131" spans="15:38" ht="12.75"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</row>
    <row r="132" spans="15:38" ht="12.75"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</row>
    <row r="133" spans="15:38" ht="12.75"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</row>
    <row r="134" spans="15:38" ht="12.75"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</row>
    <row r="135" spans="15:38" ht="12.75"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</row>
    <row r="136" spans="15:38" ht="12.75"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</row>
    <row r="137" spans="15:38" ht="12.75"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</row>
    <row r="138" spans="15:38" ht="12.75"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</row>
    <row r="139" spans="15:38" ht="12.75"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</row>
    <row r="140" spans="15:38" ht="12.75"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</row>
    <row r="141" spans="15:38" ht="12.75"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</row>
    <row r="142" spans="15:38" ht="12.75"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</row>
    <row r="143" spans="15:38" ht="12.75"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</row>
    <row r="144" spans="15:38" ht="12.75"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</row>
    <row r="145" spans="15:38" ht="12.75"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</row>
    <row r="146" spans="15:38" ht="12.75"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</row>
    <row r="147" spans="15:38" ht="12.75"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</row>
    <row r="148" spans="15:38" ht="12.75"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</row>
    <row r="149" spans="15:38" ht="12.75"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</row>
    <row r="150" spans="15:38" ht="12.75"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15:38" ht="12.75"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</row>
    <row r="152" spans="15:38" ht="12.75"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</row>
    <row r="153" spans="15:38" ht="12.75"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</row>
    <row r="154" spans="15:38" ht="12.75"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</row>
    <row r="155" spans="15:38" ht="12.75"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15:38" ht="12.75"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</row>
    <row r="157" spans="15:38" ht="12.75"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</row>
    <row r="158" spans="15:38" ht="12.75"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</row>
    <row r="159" spans="15:38" ht="12.75"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</row>
    <row r="160" spans="15:38" ht="12.75"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</row>
    <row r="161" spans="15:38" ht="12.75"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</row>
    <row r="162" spans="15:38" ht="12.75"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</row>
    <row r="163" spans="15:38" ht="12.75"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</row>
    <row r="164" spans="15:38" ht="12.75"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</row>
    <row r="165" spans="15:38" ht="12.75"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</row>
    <row r="166" spans="15:38" ht="12.75"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</row>
    <row r="167" spans="15:38" ht="12.75"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</row>
    <row r="168" spans="15:38" ht="12.75"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</row>
    <row r="169" spans="15:38" ht="12.75"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</row>
    <row r="170" spans="15:38" ht="12.75"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</row>
    <row r="171" spans="15:38" ht="12.75"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</row>
    <row r="172" spans="15:38" ht="12.75"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</row>
    <row r="173" spans="15:38" ht="12.75"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</row>
    <row r="174" spans="15:38" ht="12.75"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</row>
    <row r="175" spans="15:38" ht="12.75"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</row>
    <row r="176" spans="15:38" ht="12.75"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</row>
    <row r="177" spans="15:38" ht="12.75"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</row>
    <row r="178" spans="15:38" ht="12.75"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</row>
    <row r="179" spans="15:38" ht="12.75"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</row>
    <row r="180" spans="15:38" ht="12.75"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</row>
    <row r="181" spans="15:38" ht="12.75"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</row>
    <row r="182" spans="15:38" ht="12.75"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</row>
    <row r="183" spans="15:38" ht="12.75"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</row>
    <row r="184" spans="15:38" ht="12.75"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</row>
    <row r="185" spans="15:38" ht="12.75"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</row>
    <row r="186" spans="15:38" ht="12.75"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</row>
    <row r="187" spans="15:38" ht="12.75"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</row>
    <row r="188" spans="15:38" ht="12.75"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</row>
    <row r="189" spans="15:38" ht="12.75"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</row>
    <row r="190" spans="15:38" ht="12.75"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</row>
    <row r="191" spans="15:38" ht="12.75"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</row>
    <row r="192" spans="15:38" ht="12.75"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</row>
    <row r="193" spans="15:38" ht="12.75"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</row>
    <row r="194" spans="15:38" ht="12.75"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</row>
    <row r="195" spans="15:38" ht="12.75"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</row>
    <row r="196" spans="15:38" ht="12.75"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</row>
    <row r="197" spans="15:38" ht="12.75"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</row>
    <row r="198" spans="15:38" ht="12.75"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</row>
    <row r="199" spans="15:38" ht="12.75"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</row>
    <row r="200" spans="15:38" ht="12.75"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</row>
    <row r="201" spans="15:38" ht="12.75"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</row>
    <row r="202" spans="15:38" ht="12.75"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</row>
    <row r="203" spans="15:38" ht="12.75"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</row>
    <row r="204" spans="15:38" ht="12.75"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</row>
    <row r="205" spans="15:38" ht="12.75"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</row>
    <row r="206" spans="15:38" ht="12.75"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</row>
    <row r="207" spans="15:38" ht="12.75"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</row>
    <row r="208" spans="15:38" ht="12.75"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</row>
    <row r="209" spans="15:38" ht="12.75"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</row>
    <row r="210" spans="15:38" ht="12.75"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</row>
    <row r="211" spans="15:38" ht="12.75"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</row>
    <row r="212" spans="15:38" ht="12.75"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</row>
    <row r="213" spans="15:38" ht="12.75"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</row>
    <row r="214" spans="15:38" ht="12.75"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</row>
    <row r="215" spans="15:38" ht="12.75"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</row>
    <row r="216" spans="15:38" ht="12.75"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</row>
    <row r="217" spans="15:38" ht="12.75"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</row>
    <row r="218" spans="15:38" ht="12.75"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</row>
    <row r="219" spans="15:38" ht="12.75"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</row>
    <row r="220" spans="15:38" ht="12.75"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</row>
    <row r="221" spans="15:38" ht="12.75"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</row>
    <row r="222" spans="15:38" ht="12.75"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</row>
    <row r="223" spans="15:38" ht="12.75"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</row>
    <row r="224" spans="15:38" ht="12.75"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</row>
    <row r="225" spans="15:38" ht="12.75"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</row>
    <row r="226" spans="15:38" ht="12.75"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</row>
    <row r="227" spans="15:38" ht="12.75"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</row>
    <row r="228" spans="15:38" ht="12.75"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</row>
    <row r="229" spans="15:38" ht="12.75"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</row>
    <row r="230" spans="15:38" ht="12.75"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</row>
    <row r="231" spans="15:38" ht="12.75"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</row>
    <row r="232" spans="15:38" ht="12.75"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</row>
    <row r="233" spans="15:38" ht="12.75"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</row>
    <row r="234" spans="15:38" ht="12.75"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</row>
    <row r="235" spans="15:38" ht="12.75"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</row>
    <row r="236" spans="15:38" ht="12.75"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</row>
    <row r="237" spans="15:38" ht="12.75"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</row>
    <row r="238" spans="15:38" ht="12.75"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</row>
    <row r="239" spans="15:38" ht="12.75"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</row>
    <row r="240" spans="15:38" ht="12.75"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</row>
    <row r="241" spans="15:38" ht="12.75"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</row>
    <row r="242" spans="15:38" ht="12.75"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</row>
    <row r="243" spans="15:38" ht="12.75"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</row>
    <row r="244" spans="15:38" ht="12.75"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</row>
    <row r="245" spans="15:38" ht="12.75"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</row>
    <row r="246" spans="15:38" ht="12.75"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</row>
    <row r="247" spans="15:38" ht="12.75"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</row>
    <row r="248" spans="15:38" ht="12.75"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</row>
    <row r="249" spans="15:38" ht="12.75"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</row>
    <row r="250" spans="15:38" ht="12.75"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</row>
    <row r="251" spans="15:38" ht="12.75"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</row>
    <row r="252" spans="15:38" ht="12.75"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</row>
    <row r="253" spans="15:38" ht="12.75"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</row>
    <row r="254" spans="15:38" ht="12.75"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</row>
    <row r="255" spans="15:38" ht="12.75"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</row>
    <row r="256" spans="15:38" ht="12.75"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</row>
    <row r="257" spans="15:38" ht="12.75"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</row>
    <row r="258" spans="15:38" ht="12.75"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</row>
    <row r="259" spans="15:38" ht="12.75"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</row>
    <row r="260" spans="15:38" ht="12.75"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</row>
    <row r="261" spans="15:38" ht="12.75"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</row>
    <row r="262" spans="15:38" ht="12.75"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</row>
    <row r="263" spans="15:38" ht="12.75"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</row>
    <row r="264" spans="15:38" ht="12.75"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</row>
    <row r="265" spans="15:38" ht="12.75"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</row>
    <row r="266" spans="15:38" ht="12.75"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</row>
    <row r="267" spans="15:38" ht="12.75"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</row>
    <row r="268" spans="15:38" ht="12.75"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</row>
    <row r="269" spans="15:38" ht="12.75"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</row>
    <row r="270" spans="15:38" ht="12.75"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</row>
    <row r="271" spans="15:38" ht="12.75"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</row>
    <row r="272" spans="15:38" ht="12.75"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</row>
    <row r="273" spans="15:38" ht="12.75"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</row>
    <row r="274" spans="15:38" ht="12.75"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</row>
    <row r="275" spans="15:38" ht="12.75"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</row>
    <row r="276" spans="15:38" ht="12.75"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</row>
    <row r="277" spans="15:38" ht="12.75"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</row>
    <row r="278" spans="15:38" ht="12.75"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</row>
    <row r="279" spans="15:38" ht="12.75"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</row>
    <row r="280" spans="15:38" ht="12.75"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</row>
    <row r="281" spans="15:38" ht="12.75"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</row>
    <row r="282" spans="15:38" ht="12.75"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</row>
    <row r="283" spans="15:38" ht="12.75"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</row>
    <row r="284" spans="15:38" ht="12.75"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</row>
    <row r="285" spans="15:38" ht="12.75"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</row>
    <row r="286" spans="15:38" ht="12.75"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</row>
    <row r="287" spans="15:38" ht="12.75"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</row>
    <row r="288" spans="15:38" ht="12.75"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</row>
    <row r="289" spans="15:38" ht="12.75"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</row>
    <row r="290" spans="15:38" ht="12.75"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</row>
    <row r="291" spans="15:38" ht="12.75"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</row>
    <row r="292" spans="15:38" ht="12.75"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</row>
    <row r="293" spans="15:38" ht="12.75"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</row>
    <row r="294" spans="15:38" ht="12.75"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</row>
    <row r="295" spans="15:38" ht="12.75"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</row>
    <row r="296" spans="15:38" ht="12.75"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</row>
    <row r="297" spans="15:38" ht="12.75"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</row>
    <row r="298" spans="15:38" ht="12.75"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</row>
    <row r="299" spans="15:38" ht="12.75"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</row>
    <row r="300" spans="15:38" ht="12.75"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</row>
    <row r="301" spans="15:38" ht="12.75"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</row>
    <row r="302" spans="15:38" ht="12.75"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</row>
    <row r="303" spans="15:38" ht="12.75"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</row>
    <row r="304" spans="15:38" ht="12.75"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</row>
    <row r="305" spans="15:38" ht="12.75"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</row>
    <row r="306" spans="15:38" ht="12.75"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</row>
    <row r="307" spans="15:38" ht="12.75"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</row>
    <row r="308" spans="15:38" ht="12.75"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</row>
    <row r="309" spans="15:38" ht="12.75"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</row>
    <row r="310" spans="15:38" ht="12.75"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</row>
    <row r="311" spans="15:38" ht="12.75"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</row>
    <row r="312" spans="15:38" ht="12.75"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</row>
    <row r="313" spans="15:38" ht="12.75"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</row>
    <row r="314" spans="15:38" ht="12.75"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</row>
    <row r="315" spans="15:38" ht="12.75"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</row>
    <row r="316" spans="15:38" ht="12.75"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</row>
    <row r="317" spans="15:38" ht="12.75"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</row>
    <row r="318" spans="15:38" ht="12.75"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</row>
    <row r="319" spans="15:38" ht="12.75"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</row>
    <row r="320" spans="15:38" ht="12.75"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</row>
    <row r="321" spans="15:38" ht="12.75"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</row>
    <row r="322" spans="15:38" ht="12.75"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</row>
    <row r="323" spans="15:38" ht="12.75"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</row>
    <row r="324" spans="15:38" ht="12.75"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</row>
    <row r="325" spans="15:38" ht="12.75"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</row>
    <row r="326" spans="15:38" ht="12.75"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</row>
    <row r="327" spans="15:38" ht="12.75"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</row>
    <row r="328" spans="15:38" ht="12.75"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</row>
    <row r="329" spans="15:38" ht="12.75"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</row>
    <row r="330" spans="15:38" ht="12.75"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</row>
    <row r="331" spans="15:38" ht="12.75"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</row>
    <row r="332" spans="15:38" ht="12.75"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</row>
    <row r="333" spans="15:38" ht="12.75"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</row>
    <row r="334" spans="15:38" ht="12.75"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</row>
    <row r="335" spans="15:38" ht="12.75"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</row>
    <row r="336" spans="15:38" ht="12.75"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</row>
    <row r="337" spans="15:38" ht="12.75"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</row>
    <row r="338" spans="15:38" ht="12.75"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</row>
    <row r="339" spans="15:38" ht="12.75"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</row>
    <row r="340" spans="15:38" ht="12.75"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</row>
    <row r="341" spans="15:38" ht="12.75"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</row>
    <row r="342" spans="15:38" ht="12.75"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</row>
    <row r="343" spans="15:38" ht="12.75"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</row>
    <row r="344" spans="15:38" ht="12.75"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</row>
    <row r="345" spans="15:38" ht="12.75"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</row>
    <row r="346" spans="15:38" ht="12.75"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</row>
    <row r="347" spans="15:38" ht="12.75"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</row>
    <row r="348" spans="15:38" ht="12.75"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</row>
    <row r="349" spans="15:38" ht="12.75"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</row>
    <row r="350" spans="15:38" ht="12.75"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</row>
    <row r="351" spans="15:38" ht="12.75"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</row>
    <row r="352" spans="15:38" ht="12.75"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</row>
    <row r="353" spans="15:38" ht="12.75"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</row>
    <row r="354" spans="15:38" ht="12.75"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</row>
    <row r="355" spans="15:38" ht="12.75"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</row>
    <row r="356" spans="15:38" ht="12.75"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</row>
    <row r="357" spans="15:38" ht="12.75"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</row>
    <row r="358" spans="15:38" ht="12.75"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</row>
    <row r="359" spans="15:38" ht="12.75"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</row>
    <row r="360" spans="15:38" ht="12.75"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</row>
    <row r="361" spans="15:38" ht="12.75"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</row>
    <row r="362" spans="15:38" ht="12.75"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</row>
    <row r="363" spans="15:38" ht="12.75"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</row>
    <row r="364" spans="15:38" ht="12.75"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</row>
    <row r="365" spans="15:38" ht="12.75"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</row>
    <row r="366" spans="15:38" ht="12.75"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</row>
    <row r="367" spans="15:38" ht="12.75"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</row>
    <row r="368" spans="15:38" ht="12.75"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</row>
    <row r="369" spans="15:38" ht="12.75"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</row>
    <row r="370" spans="15:38" ht="12.75"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</row>
    <row r="371" spans="15:38" ht="12.75"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</row>
    <row r="372" spans="15:38" ht="12.75"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</row>
    <row r="373" spans="15:38" ht="12.75"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</row>
    <row r="374" spans="15:38" ht="12.75"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</row>
    <row r="375" spans="15:38" ht="12.75"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</row>
    <row r="376" spans="15:38" ht="12.75"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</row>
    <row r="377" spans="15:38" ht="12.75"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</row>
    <row r="378" spans="15:38" ht="12.75"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</row>
    <row r="379" spans="15:38" ht="12.75"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</row>
    <row r="380" spans="15:38" ht="12.75"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</row>
    <row r="381" spans="15:38" ht="12.75"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</row>
    <row r="382" spans="15:38" ht="12.75"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</row>
    <row r="383" spans="15:38" ht="12.75"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</row>
    <row r="384" spans="15:38" ht="12.75"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</row>
    <row r="385" spans="15:38" ht="12.75"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</row>
    <row r="386" spans="15:38" ht="12.75"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</row>
    <row r="387" spans="15:38" ht="12.75"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</row>
    <row r="388" spans="15:38" ht="12.75"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</row>
    <row r="389" spans="15:38" ht="12.75"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</row>
    <row r="390" spans="15:38" ht="12.75"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</row>
    <row r="391" spans="15:38" ht="12.75"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</row>
    <row r="392" spans="15:38" ht="12.75"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</row>
    <row r="393" spans="15:38" ht="12.75"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</row>
    <row r="394" spans="15:38" ht="12.75"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</row>
    <row r="395" spans="15:38" ht="12.75"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</row>
    <row r="396" spans="15:38" ht="12.75"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</row>
    <row r="397" spans="15:38" ht="12.75"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</row>
    <row r="398" spans="15:38" ht="12.75"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</row>
    <row r="399" spans="15:38" ht="12.75"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</row>
    <row r="400" spans="15:38" ht="12.75"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</row>
    <row r="401" spans="15:38" ht="12.75"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</row>
    <row r="402" spans="15:38" ht="12.75"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</row>
    <row r="403" spans="15:38" ht="12.75"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</row>
    <row r="404" spans="15:38" ht="12.75"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</row>
    <row r="405" spans="15:38" ht="12.75"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</row>
    <row r="406" spans="15:38" ht="12.75"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</row>
    <row r="407" spans="15:38" ht="12.75"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</row>
    <row r="408" spans="15:38" ht="12.75"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</row>
    <row r="409" spans="15:38" ht="12.75"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</row>
    <row r="410" spans="15:38" ht="12.75"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</row>
    <row r="411" spans="15:38" ht="12.75"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</row>
    <row r="412" spans="15:38" ht="12.75"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</row>
    <row r="413" spans="15:38" ht="12.75"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</row>
    <row r="414" spans="15:38" ht="12.75"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</row>
    <row r="415" spans="15:38" ht="12.75"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</row>
    <row r="416" spans="15:38" ht="12.75"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</row>
    <row r="417" spans="15:38" ht="12.75"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</row>
    <row r="418" spans="15:38" ht="12.75"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</row>
    <row r="419" spans="15:38" ht="12.75"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</row>
    <row r="420" spans="15:38" ht="12.75"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</row>
    <row r="421" spans="15:38" ht="12.75"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</row>
    <row r="422" spans="15:38" ht="12.75"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</row>
    <row r="423" spans="15:38" ht="12.75"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</row>
    <row r="424" spans="15:38" ht="12.75"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</row>
    <row r="425" spans="15:38" ht="12.75"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</row>
    <row r="426" spans="15:38" ht="12.75"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</row>
    <row r="427" spans="15:38" ht="12.75"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</row>
    <row r="428" spans="15:38" ht="12.75"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</row>
    <row r="429" spans="15:38" ht="12.75"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</row>
    <row r="430" spans="15:38" ht="12.75"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</row>
    <row r="431" spans="15:38" ht="12.75"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</row>
    <row r="432" spans="15:38" ht="12.75"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</row>
    <row r="433" spans="15:38" ht="12.75"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</row>
    <row r="434" spans="15:38" ht="12.75"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</row>
    <row r="435" spans="15:38" ht="12.75"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</row>
    <row r="436" spans="15:38" ht="12.75"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</row>
    <row r="437" spans="15:38" ht="12.75"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</row>
    <row r="438" spans="15:38" ht="12.75"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</row>
    <row r="439" spans="15:38" ht="12.75"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</row>
    <row r="440" spans="15:38" ht="12.75"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</row>
    <row r="441" spans="15:38" ht="12.75"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</row>
    <row r="442" spans="15:38" ht="12.75"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</row>
    <row r="443" spans="15:38" ht="12.75"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</row>
    <row r="444" spans="15:38" ht="12.75"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</row>
    <row r="445" spans="15:38" ht="12.75"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</row>
    <row r="446" spans="15:38" ht="12.75"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</row>
    <row r="447" spans="15:38" ht="12.75"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</row>
    <row r="448" spans="15:38" ht="12.75"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</row>
    <row r="449" spans="15:38" ht="12.75"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</row>
    <row r="450" spans="15:38" ht="12.75"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</row>
    <row r="451" spans="15:38" ht="12.75"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</row>
    <row r="452" spans="15:38" ht="12.75"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</row>
    <row r="453" spans="15:38" ht="12.75"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</row>
    <row r="454" spans="15:38" ht="12.75"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</row>
    <row r="455" spans="15:38" ht="12.75"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</row>
    <row r="456" spans="15:38" ht="12.75"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</row>
    <row r="457" spans="15:38" ht="12.75"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</row>
    <row r="458" spans="15:38" ht="12.75"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</row>
    <row r="459" spans="15:38" ht="12.75"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</row>
    <row r="460" spans="15:38" ht="12.75"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</row>
    <row r="461" spans="15:38" ht="12.75"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</row>
    <row r="462" spans="15:38" ht="12.75"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</row>
    <row r="463" spans="15:38" ht="12.75"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</row>
    <row r="464" spans="15:38" ht="12.75"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</row>
    <row r="465" spans="15:38" ht="12.75"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</row>
    <row r="466" spans="15:38" ht="12.75"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</row>
    <row r="467" spans="15:38" ht="12.75"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</row>
    <row r="468" spans="15:38" ht="12.75"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</row>
    <row r="469" spans="15:38" ht="12.75"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</row>
    <row r="470" spans="15:38" ht="12.75"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</row>
    <row r="471" spans="15:38" ht="12.75"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</row>
    <row r="472" spans="15:38" ht="12.75"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</row>
    <row r="473" spans="15:38" ht="12.75"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</row>
    <row r="474" spans="15:38" ht="12.75"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</row>
    <row r="475" spans="15:38" ht="12.75"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</row>
    <row r="476" spans="15:38" ht="12.75"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</row>
    <row r="477" spans="15:38" ht="12.75"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</row>
    <row r="478" spans="15:38" ht="12.75"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</row>
    <row r="479" spans="15:38" ht="12.75"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</row>
    <row r="480" spans="15:38" ht="12.75"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</row>
    <row r="481" spans="15:38" ht="12.75"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</row>
    <row r="482" spans="15:38" ht="12.75"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</row>
    <row r="483" spans="15:38" ht="12.75"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</row>
    <row r="484" spans="15:38" ht="12.75"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</row>
    <row r="485" spans="15:38" ht="12.75"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</row>
    <row r="486" spans="15:38" ht="12.75"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</row>
    <row r="487" spans="15:38" ht="12.75"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</row>
    <row r="488" spans="15:38" ht="12.75"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</row>
    <row r="489" spans="15:38" ht="12.75"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</row>
    <row r="490" spans="15:38" ht="12.75"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</row>
    <row r="491" spans="15:38" ht="12.75"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</row>
    <row r="492" spans="15:38" ht="12.75"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</row>
    <row r="493" spans="15:38" ht="12.75"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</row>
    <row r="494" spans="15:38" ht="12.75"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</row>
    <row r="495" spans="15:38" ht="12.75"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</row>
    <row r="496" spans="15:38" ht="12.75"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</row>
    <row r="497" spans="15:38" ht="12.75"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</row>
    <row r="498" spans="15:38" ht="12.75"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</row>
    <row r="499" spans="15:38" ht="12.75"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</row>
    <row r="500" spans="15:38" ht="12.75"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</row>
    <row r="501" spans="15:38" ht="12.75"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</row>
    <row r="502" spans="15:38" ht="12.75"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</row>
    <row r="503" spans="15:38" ht="12.75"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</row>
    <row r="504" spans="15:38" ht="12.75"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</row>
    <row r="505" spans="15:38" ht="12.75"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</row>
    <row r="506" spans="15:38" ht="12.75"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</row>
    <row r="507" spans="15:38" ht="12.75"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</row>
    <row r="508" spans="15:38" ht="12.75"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</row>
    <row r="509" spans="15:38" ht="12.75"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</row>
    <row r="510" spans="15:38" ht="12.75"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</row>
    <row r="511" spans="15:38" ht="12.75"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</row>
    <row r="512" spans="15:38" ht="12.75"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</row>
    <row r="513" spans="15:38" ht="12.75"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</row>
    <row r="514" spans="15:38" ht="12.75"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</row>
    <row r="515" spans="15:38" ht="12.75"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</row>
    <row r="516" spans="15:38" ht="12.75"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</row>
    <row r="517" spans="15:38" ht="12.75"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</row>
    <row r="518" spans="15:38" ht="12.75"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</row>
    <row r="519" spans="15:38" ht="12.75"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</row>
    <row r="520" spans="15:38" ht="12.75"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</row>
    <row r="521" spans="15:38" ht="12.75"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</row>
    <row r="522" spans="15:38" ht="12.75"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</row>
    <row r="523" spans="15:38" ht="12.75"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</row>
    <row r="524" spans="15:38" ht="12.75"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</row>
    <row r="525" spans="15:38" ht="12.75"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</row>
    <row r="526" spans="15:38" ht="12.75"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</row>
    <row r="527" spans="15:38" ht="12.75"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</row>
    <row r="528" spans="15:38" ht="12.75"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</row>
    <row r="529" spans="15:38" ht="12.75"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</row>
    <row r="530" spans="15:38" ht="12.75"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</row>
    <row r="531" spans="15:38" ht="12.75"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</row>
    <row r="532" spans="15:38" ht="12.75"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</row>
    <row r="533" spans="15:38" ht="12.75"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</row>
    <row r="534" spans="15:38" ht="12.75"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</row>
    <row r="535" spans="15:38" ht="12.75"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</row>
    <row r="536" spans="15:38" ht="12.75"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</row>
    <row r="537" spans="15:38" ht="12.75"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</row>
    <row r="538" spans="15:38" ht="12.75"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</row>
    <row r="539" spans="15:38" ht="12.75"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</row>
    <row r="540" spans="15:38" ht="12.75"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</row>
    <row r="541" spans="15:38" ht="12.75"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</row>
    <row r="542" spans="15:38" ht="12.75"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</row>
    <row r="543" spans="15:38" ht="12.75"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</row>
    <row r="544" spans="15:38" ht="12.75"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</row>
    <row r="545" spans="15:38" ht="12.75"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</row>
    <row r="546" spans="15:38" ht="12.75"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</row>
    <row r="547" spans="15:38" ht="12.75"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</row>
    <row r="548" spans="15:38" ht="12.75"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</row>
    <row r="549" spans="15:38" ht="12.75"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</row>
    <row r="550" spans="15:38" ht="12.75"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</row>
    <row r="551" spans="15:38" ht="12.75"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</row>
    <row r="552" spans="15:38" ht="12.75"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</row>
    <row r="553" spans="15:38" ht="12.75"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</row>
    <row r="554" spans="15:38" ht="12.75"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</row>
    <row r="555" spans="15:38" ht="12.75"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</row>
    <row r="556" spans="15:38" ht="12.75"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</row>
    <row r="557" spans="15:38" ht="12.75"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</row>
    <row r="558" spans="15:38" ht="12.75"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</row>
    <row r="559" spans="15:38" ht="12.75"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</row>
    <row r="560" spans="15:38" ht="12.75"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</row>
    <row r="561" spans="15:38" ht="12.75"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</row>
    <row r="562" spans="15:38" ht="12.75"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</row>
    <row r="563" spans="15:38" ht="12.75"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</row>
    <row r="564" spans="15:38" ht="12.75"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</row>
    <row r="565" spans="15:38" ht="12.75"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</row>
    <row r="566" spans="15:38" ht="12.75"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</row>
    <row r="567" spans="15:38" ht="12.75"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</row>
    <row r="568" spans="15:38" ht="12.75"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</row>
    <row r="569" spans="15:38" ht="12.75"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</row>
    <row r="570" spans="15:38" ht="12.75"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</row>
    <row r="571" spans="15:38" ht="12.75"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</row>
    <row r="572" spans="15:38" ht="12.75"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5:38" ht="12.75"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</row>
    <row r="574" spans="15:38" ht="12.75"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</row>
    <row r="575" spans="15:38" ht="12.75"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</row>
    <row r="576" spans="15:38" ht="12.75"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</row>
    <row r="577" spans="15:38" ht="12.75"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</row>
    <row r="578" spans="15:38" ht="12.75"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</row>
    <row r="579" spans="15:38" ht="12.75"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</row>
    <row r="580" spans="15:38" ht="12.75"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</row>
    <row r="581" spans="15:38" ht="12.75"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</row>
    <row r="582" spans="15:38" ht="12.75"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</row>
    <row r="583" spans="15:38" ht="12.75"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</row>
    <row r="584" spans="15:38" ht="12.75"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</row>
    <row r="585" spans="15:38" ht="12.75"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</row>
    <row r="586" spans="15:38" ht="12.75"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</row>
    <row r="587" spans="15:38" ht="12.75"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</row>
    <row r="588" spans="15:38" ht="12.75"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</row>
    <row r="589" spans="15:38" ht="12.75"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</row>
    <row r="590" spans="15:38" ht="12.75"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</row>
    <row r="591" spans="15:38" ht="12.75"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</row>
    <row r="592" spans="15:38" ht="12.75"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</row>
    <row r="593" spans="15:38" ht="12.75"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5:38" ht="12.75"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5:38" ht="12.75"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</row>
    <row r="596" spans="1:38" ht="12.7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</row>
    <row r="597" spans="1:38" ht="12.7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</row>
    <row r="598" spans="1:38" ht="12.7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</row>
    <row r="599" spans="1:38" ht="12.7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</row>
    <row r="600" spans="1:38" ht="12.7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</row>
    <row r="601" spans="1:38" ht="12.7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</row>
    <row r="602" spans="1:38" ht="12.7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</row>
    <row r="603" spans="1:38" ht="12.7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</row>
    <row r="604" spans="1:38" ht="12.7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</row>
    <row r="605" spans="1:38" ht="12.7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</row>
    <row r="606" spans="1:38" ht="12.7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</row>
    <row r="607" spans="1:38" ht="12.7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</row>
    <row r="608" spans="1:38" ht="12.7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</row>
    <row r="609" spans="1:38" ht="12.7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</row>
    <row r="610" spans="1:38" ht="12.7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</row>
    <row r="611" spans="1:38" ht="12.7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</row>
    <row r="612" spans="1:38" ht="12.7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</row>
    <row r="613" spans="1:38" ht="12.7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</row>
    <row r="614" spans="1:38" ht="12.7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</row>
    <row r="615" spans="1:38" ht="12.7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</row>
    <row r="616" spans="1:38" ht="12.7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</row>
    <row r="617" spans="1:38" ht="12.7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</row>
    <row r="618" spans="1:38" ht="12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</row>
    <row r="619" spans="1:38" ht="12.7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</row>
    <row r="620" spans="1:38" ht="12.7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</row>
    <row r="621" spans="1:38" ht="12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</row>
    <row r="622" spans="1:38" ht="12.7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</row>
    <row r="623" spans="1:38" ht="12.7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</row>
    <row r="624" spans="1:38" ht="12.7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</row>
    <row r="625" spans="1:38" ht="12.7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</row>
    <row r="626" spans="1:38" ht="12.7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</row>
    <row r="627" spans="1:38" ht="12.7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</row>
    <row r="628" spans="1:38" ht="12.7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</row>
    <row r="629" spans="1:38" ht="12.7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</row>
    <row r="630" spans="1:38" ht="12.7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</row>
    <row r="631" spans="1:38" ht="12.7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</row>
    <row r="632" spans="1:38" ht="12.7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</row>
    <row r="633" spans="1:38" ht="12.7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</row>
    <row r="634" spans="1:38" ht="12.7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</row>
    <row r="635" spans="1:38" ht="12.7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</row>
    <row r="636" spans="1:38" ht="12.7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</row>
    <row r="637" spans="1:38" ht="12.7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</row>
    <row r="638" spans="1:38" ht="12.7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</row>
    <row r="639" spans="1:38" ht="12.7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</row>
    <row r="640" spans="1:38" ht="12.7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</row>
    <row r="641" spans="1:38" ht="12.7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</row>
    <row r="642" spans="1:38" ht="12.7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</row>
    <row r="643" spans="1:38" ht="12.7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</row>
    <row r="644" spans="1:38" ht="12.7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</row>
    <row r="645" spans="1:38" ht="12.7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</row>
    <row r="646" spans="1:38" ht="12.7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</row>
    <row r="647" spans="1:38" ht="12.7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</row>
    <row r="648" spans="1:38" ht="12.7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</row>
    <row r="649" spans="1:38" ht="12.7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</row>
    <row r="650" spans="1:38" ht="12.7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</row>
    <row r="651" spans="1:38" ht="12.7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</row>
    <row r="652" spans="1:38" ht="12.7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</row>
    <row r="653" spans="1:38" ht="12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</row>
    <row r="654" spans="1:38" ht="12.7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</row>
    <row r="655" spans="1:38" ht="12.7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</row>
    <row r="656" spans="1:38" ht="12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</row>
    <row r="657" spans="1:38" ht="12.7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</row>
    <row r="658" spans="1:38" ht="12.7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</row>
  </sheetData>
  <sheetProtection/>
  <mergeCells count="14">
    <mergeCell ref="M6:M7"/>
    <mergeCell ref="N6:N7"/>
    <mergeCell ref="A6:A7"/>
    <mergeCell ref="B6:B7"/>
    <mergeCell ref="C6:C7"/>
    <mergeCell ref="D6:D7"/>
    <mergeCell ref="E6:E7"/>
    <mergeCell ref="F6:F7"/>
    <mergeCell ref="O6:O7"/>
    <mergeCell ref="A9:A10"/>
    <mergeCell ref="G6:G7"/>
    <mergeCell ref="H6:I6"/>
    <mergeCell ref="J6:K6"/>
    <mergeCell ref="L6:L7"/>
  </mergeCells>
  <printOptions/>
  <pageMargins left="0.7874015748031497" right="0.1968503937007874" top="0.7874015748031497" bottom="0" header="0" footer="0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ySplit="8" topLeftCell="A24" activePane="bottomLeft" state="frozen"/>
      <selection pane="topLeft" activeCell="L22" sqref="L22"/>
      <selection pane="bottomLeft" activeCell="M29" sqref="M29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3" t="s">
        <v>0</v>
      </c>
      <c r="P1" s="123"/>
      <c r="Q1" s="123"/>
    </row>
    <row r="2" spans="15:17" ht="12.75">
      <c r="O2" s="123" t="s">
        <v>105</v>
      </c>
      <c r="P2" s="123"/>
      <c r="Q2" s="123"/>
    </row>
    <row r="3" spans="15:17" ht="12.75">
      <c r="O3" s="123" t="s">
        <v>1</v>
      </c>
      <c r="P3" s="123"/>
      <c r="Q3" s="123"/>
    </row>
    <row r="4" spans="1:20" ht="15.75" customHeight="1">
      <c r="A4" s="10"/>
      <c r="B4" s="11" t="s">
        <v>32</v>
      </c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 t="s">
        <v>108</v>
      </c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15" customHeight="1">
      <c r="A6" s="1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2" t="s">
        <v>3</v>
      </c>
      <c r="Q6" s="20"/>
      <c r="R6" s="23"/>
      <c r="S6" s="23"/>
      <c r="T6" s="23"/>
      <c r="U6" s="1"/>
      <c r="V6" s="1"/>
      <c r="W6" s="2"/>
    </row>
    <row r="7" spans="1:23" ht="52.5" customHeight="1">
      <c r="A7" s="124" t="s">
        <v>4</v>
      </c>
      <c r="B7" s="126" t="s">
        <v>5</v>
      </c>
      <c r="C7" s="128" t="s">
        <v>6</v>
      </c>
      <c r="D7" s="128" t="s">
        <v>7</v>
      </c>
      <c r="E7" s="129" t="s">
        <v>8</v>
      </c>
      <c r="F7" s="129" t="s">
        <v>9</v>
      </c>
      <c r="G7" s="131" t="s">
        <v>10</v>
      </c>
      <c r="H7" s="131"/>
      <c r="I7" s="132" t="s">
        <v>11</v>
      </c>
      <c r="J7" s="133"/>
      <c r="K7" s="132" t="s">
        <v>33</v>
      </c>
      <c r="L7" s="133"/>
      <c r="M7" s="132" t="s">
        <v>12</v>
      </c>
      <c r="N7" s="133"/>
      <c r="O7" s="129" t="s">
        <v>13</v>
      </c>
      <c r="P7" s="128" t="s">
        <v>14</v>
      </c>
      <c r="Q7" s="128" t="s">
        <v>15</v>
      </c>
      <c r="R7" s="23"/>
      <c r="S7" s="23"/>
      <c r="T7" s="23"/>
      <c r="U7" s="1"/>
      <c r="V7" s="1"/>
      <c r="W7" s="2"/>
    </row>
    <row r="8" spans="1:23" ht="24" customHeight="1">
      <c r="A8" s="125"/>
      <c r="B8" s="127"/>
      <c r="C8" s="125"/>
      <c r="D8" s="125"/>
      <c r="E8" s="130"/>
      <c r="F8" s="130"/>
      <c r="G8" s="25" t="s">
        <v>16</v>
      </c>
      <c r="H8" s="25" t="s">
        <v>17</v>
      </c>
      <c r="I8" s="26" t="s">
        <v>18</v>
      </c>
      <c r="J8" s="24" t="s">
        <v>19</v>
      </c>
      <c r="K8" s="26" t="s">
        <v>18</v>
      </c>
      <c r="L8" s="24" t="s">
        <v>19</v>
      </c>
      <c r="M8" s="24" t="s">
        <v>18</v>
      </c>
      <c r="N8" s="27" t="s">
        <v>19</v>
      </c>
      <c r="O8" s="130"/>
      <c r="P8" s="125"/>
      <c r="Q8" s="134"/>
      <c r="R8" s="28"/>
      <c r="S8" s="28"/>
      <c r="T8" s="28"/>
      <c r="U8" s="2"/>
      <c r="V8" s="2"/>
      <c r="W8" s="2"/>
    </row>
    <row r="9" spans="1:23" ht="12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30">
        <v>17</v>
      </c>
      <c r="R9" s="10"/>
      <c r="S9" s="28"/>
      <c r="T9" s="28"/>
      <c r="U9" s="2"/>
      <c r="V9" s="2"/>
      <c r="W9" s="2"/>
    </row>
    <row r="10" spans="1:20" s="2" customFormat="1" ht="17.25" customHeight="1">
      <c r="A10" s="135" t="s">
        <v>20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8"/>
      <c r="S10" s="28"/>
      <c r="T10" s="28"/>
    </row>
    <row r="11" spans="1:20" s="2" customFormat="1" ht="14.25" customHeight="1">
      <c r="A11" s="31" t="s">
        <v>21</v>
      </c>
      <c r="B11" s="31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3">
        <v>0</v>
      </c>
      <c r="R11" s="28"/>
      <c r="S11" s="28"/>
      <c r="T11" s="28"/>
    </row>
    <row r="12" spans="1:20" s="2" customFormat="1" ht="15" customHeight="1">
      <c r="A12" s="31"/>
      <c r="B12" s="34" t="s">
        <v>22</v>
      </c>
      <c r="C12" s="31" t="s">
        <v>23</v>
      </c>
      <c r="D12" s="31"/>
      <c r="E12" s="31" t="s">
        <v>23</v>
      </c>
      <c r="F12" s="31" t="s">
        <v>23</v>
      </c>
      <c r="G12" s="31"/>
      <c r="H12" s="31"/>
      <c r="I12" s="31"/>
      <c r="J12" s="31"/>
      <c r="K12" s="31"/>
      <c r="L12" s="31"/>
      <c r="M12" s="31"/>
      <c r="N12" s="31"/>
      <c r="O12" s="31"/>
      <c r="P12" s="31" t="s">
        <v>23</v>
      </c>
      <c r="Q12" s="31" t="s">
        <v>23</v>
      </c>
      <c r="R12" s="28"/>
      <c r="S12" s="28"/>
      <c r="T12" s="28"/>
    </row>
    <row r="13" spans="1:20" ht="17.25" customHeight="1">
      <c r="A13" s="137" t="s">
        <v>24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0"/>
      <c r="S13" s="10"/>
      <c r="T13" s="10"/>
    </row>
    <row r="14" spans="1:20" ht="17.25" customHeight="1">
      <c r="A14" s="35" t="s">
        <v>25</v>
      </c>
      <c r="B14" s="34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0</v>
      </c>
      <c r="R14" s="10"/>
      <c r="S14" s="10"/>
      <c r="T14" s="10"/>
    </row>
    <row r="15" spans="1:20" ht="15" customHeight="1">
      <c r="A15" s="35"/>
      <c r="B15" s="34" t="s">
        <v>22</v>
      </c>
      <c r="C15" s="31" t="s">
        <v>23</v>
      </c>
      <c r="D15" s="31"/>
      <c r="E15" s="31" t="s">
        <v>23</v>
      </c>
      <c r="F15" s="31" t="s">
        <v>23</v>
      </c>
      <c r="G15" s="31"/>
      <c r="H15" s="31"/>
      <c r="I15" s="31"/>
      <c r="J15" s="31"/>
      <c r="K15" s="31"/>
      <c r="L15" s="31"/>
      <c r="M15" s="31"/>
      <c r="N15" s="31"/>
      <c r="O15" s="31"/>
      <c r="P15" s="31" t="s">
        <v>23</v>
      </c>
      <c r="Q15" s="31" t="s">
        <v>23</v>
      </c>
      <c r="R15" s="10"/>
      <c r="S15" s="10"/>
      <c r="T15" s="10"/>
    </row>
    <row r="16" spans="1:20" ht="18" customHeight="1">
      <c r="A16" s="137" t="s">
        <v>26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0"/>
      <c r="S16" s="10"/>
      <c r="T16" s="10"/>
    </row>
    <row r="17" spans="1:20" ht="21.75" customHeight="1">
      <c r="A17" s="142" t="s">
        <v>27</v>
      </c>
      <c r="B17" s="145" t="s">
        <v>65</v>
      </c>
      <c r="C17" s="148" t="s">
        <v>83</v>
      </c>
      <c r="D17" s="151">
        <v>30000000</v>
      </c>
      <c r="E17" s="154">
        <v>0.1</v>
      </c>
      <c r="F17" s="37" t="s">
        <v>84</v>
      </c>
      <c r="G17" s="157">
        <v>43067</v>
      </c>
      <c r="H17" s="151">
        <v>30000000</v>
      </c>
      <c r="I17" s="160"/>
      <c r="J17" s="163"/>
      <c r="K17" s="160">
        <f>28500000+450000</f>
        <v>28950000</v>
      </c>
      <c r="L17" s="151">
        <f>2794.52+30000+30000+24918.03+254.1+1402.6</f>
        <v>89369.25</v>
      </c>
      <c r="M17" s="166">
        <f>H17-K17</f>
        <v>1050000</v>
      </c>
      <c r="N17" s="169"/>
      <c r="O17" s="172"/>
      <c r="P17" s="175" t="s">
        <v>73</v>
      </c>
      <c r="Q17" s="178">
        <v>45212</v>
      </c>
      <c r="R17" s="10"/>
      <c r="S17" s="10"/>
      <c r="T17" s="10"/>
    </row>
    <row r="18" spans="1:20" ht="19.5" customHeight="1">
      <c r="A18" s="143"/>
      <c r="B18" s="146"/>
      <c r="C18" s="149"/>
      <c r="D18" s="152"/>
      <c r="E18" s="155"/>
      <c r="F18" s="37" t="s">
        <v>85</v>
      </c>
      <c r="G18" s="158"/>
      <c r="H18" s="152"/>
      <c r="I18" s="161"/>
      <c r="J18" s="164"/>
      <c r="K18" s="161"/>
      <c r="L18" s="152"/>
      <c r="M18" s="167"/>
      <c r="N18" s="170"/>
      <c r="O18" s="173"/>
      <c r="P18" s="176"/>
      <c r="Q18" s="179"/>
      <c r="R18" s="10"/>
      <c r="S18" s="10"/>
      <c r="T18" s="10"/>
    </row>
    <row r="19" spans="1:20" ht="18" customHeight="1">
      <c r="A19" s="144"/>
      <c r="B19" s="147"/>
      <c r="C19" s="150"/>
      <c r="D19" s="153"/>
      <c r="E19" s="156"/>
      <c r="F19" s="37" t="s">
        <v>86</v>
      </c>
      <c r="G19" s="159"/>
      <c r="H19" s="153"/>
      <c r="I19" s="162"/>
      <c r="J19" s="165"/>
      <c r="K19" s="162"/>
      <c r="L19" s="153"/>
      <c r="M19" s="168"/>
      <c r="N19" s="171"/>
      <c r="O19" s="174"/>
      <c r="P19" s="177"/>
      <c r="Q19" s="180"/>
      <c r="R19" s="10"/>
      <c r="S19" s="10"/>
      <c r="T19" s="10"/>
    </row>
    <row r="20" spans="1:20" ht="24.75" customHeight="1">
      <c r="A20" s="169" t="s">
        <v>72</v>
      </c>
      <c r="B20" s="145" t="s">
        <v>65</v>
      </c>
      <c r="C20" s="145" t="s">
        <v>74</v>
      </c>
      <c r="D20" s="181">
        <v>21750000</v>
      </c>
      <c r="E20" s="181">
        <v>0.1</v>
      </c>
      <c r="F20" s="37" t="s">
        <v>76</v>
      </c>
      <c r="G20" s="184">
        <v>43776</v>
      </c>
      <c r="H20" s="166">
        <v>21750000</v>
      </c>
      <c r="I20" s="181"/>
      <c r="J20" s="198"/>
      <c r="K20" s="181">
        <v>7250000</v>
      </c>
      <c r="L20" s="166">
        <f>3277.4+20066.26+14500</f>
        <v>37843.66</v>
      </c>
      <c r="M20" s="166">
        <f>H20-K20</f>
        <v>14500000</v>
      </c>
      <c r="N20" s="189"/>
      <c r="O20" s="192"/>
      <c r="P20" s="175" t="s">
        <v>75</v>
      </c>
      <c r="Q20" s="195">
        <v>44841</v>
      </c>
      <c r="R20" s="10"/>
      <c r="S20" s="10"/>
      <c r="T20" s="10"/>
    </row>
    <row r="21" spans="1:20" ht="25.5" customHeight="1">
      <c r="A21" s="170"/>
      <c r="B21" s="146"/>
      <c r="C21" s="146"/>
      <c r="D21" s="182"/>
      <c r="E21" s="182"/>
      <c r="F21" s="37" t="s">
        <v>93</v>
      </c>
      <c r="G21" s="185"/>
      <c r="H21" s="167"/>
      <c r="I21" s="182"/>
      <c r="J21" s="199"/>
      <c r="K21" s="182"/>
      <c r="L21" s="167"/>
      <c r="M21" s="167"/>
      <c r="N21" s="190"/>
      <c r="O21" s="193"/>
      <c r="P21" s="176"/>
      <c r="Q21" s="196"/>
      <c r="R21" s="10"/>
      <c r="S21" s="10"/>
      <c r="T21" s="10"/>
    </row>
    <row r="22" spans="1:20" ht="21.75" customHeight="1">
      <c r="A22" s="171"/>
      <c r="B22" s="147"/>
      <c r="C22" s="147"/>
      <c r="D22" s="183"/>
      <c r="E22" s="183"/>
      <c r="F22" s="37" t="s">
        <v>94</v>
      </c>
      <c r="G22" s="186"/>
      <c r="H22" s="168"/>
      <c r="I22" s="183"/>
      <c r="J22" s="200"/>
      <c r="K22" s="183"/>
      <c r="L22" s="168"/>
      <c r="M22" s="168"/>
      <c r="N22" s="191"/>
      <c r="O22" s="194"/>
      <c r="P22" s="177"/>
      <c r="Q22" s="197"/>
      <c r="R22" s="10"/>
      <c r="S22" s="10"/>
      <c r="T22" s="10"/>
    </row>
    <row r="23" spans="1:20" ht="49.5" customHeight="1">
      <c r="A23" s="94" t="s">
        <v>78</v>
      </c>
      <c r="B23" s="93" t="s">
        <v>65</v>
      </c>
      <c r="C23" s="85" t="s">
        <v>79</v>
      </c>
      <c r="D23" s="87">
        <v>8700000</v>
      </c>
      <c r="E23" s="86">
        <v>0.1</v>
      </c>
      <c r="F23" s="37">
        <v>44875</v>
      </c>
      <c r="G23" s="90">
        <v>44008</v>
      </c>
      <c r="H23" s="91">
        <v>8700000</v>
      </c>
      <c r="I23" s="87"/>
      <c r="J23" s="92"/>
      <c r="K23" s="87"/>
      <c r="L23" s="113">
        <f>4492.62+8700</f>
        <v>13192.619999999999</v>
      </c>
      <c r="M23" s="91">
        <f>H23-K23</f>
        <v>8700000</v>
      </c>
      <c r="N23" s="88"/>
      <c r="O23" s="87"/>
      <c r="P23" s="91" t="s">
        <v>80</v>
      </c>
      <c r="Q23" s="84">
        <v>44875</v>
      </c>
      <c r="R23" s="10"/>
      <c r="S23" s="10"/>
      <c r="T23" s="10"/>
    </row>
    <row r="24" spans="1:20" ht="30" customHeight="1">
      <c r="A24" s="169" t="s">
        <v>81</v>
      </c>
      <c r="B24" s="187" t="s">
        <v>65</v>
      </c>
      <c r="C24" s="145" t="s">
        <v>82</v>
      </c>
      <c r="D24" s="181">
        <v>28694000</v>
      </c>
      <c r="E24" s="154">
        <v>0.1</v>
      </c>
      <c r="F24" s="37" t="s">
        <v>100</v>
      </c>
      <c r="G24" s="184">
        <v>44110</v>
      </c>
      <c r="H24" s="166">
        <v>28694000</v>
      </c>
      <c r="I24" s="166"/>
      <c r="J24" s="166"/>
      <c r="K24" s="166"/>
      <c r="L24" s="166">
        <f>6820.7+28694</f>
        <v>35514.7</v>
      </c>
      <c r="M24" s="166">
        <v>28694000</v>
      </c>
      <c r="N24" s="166"/>
      <c r="O24" s="166"/>
      <c r="P24" s="166" t="s">
        <v>80</v>
      </c>
      <c r="Q24" s="195">
        <v>44875</v>
      </c>
      <c r="R24" s="10"/>
      <c r="S24" s="10"/>
      <c r="T24" s="10"/>
    </row>
    <row r="25" spans="1:20" ht="26.25" customHeight="1">
      <c r="A25" s="171"/>
      <c r="B25" s="188"/>
      <c r="C25" s="147"/>
      <c r="D25" s="183"/>
      <c r="E25" s="156"/>
      <c r="F25" s="37" t="s">
        <v>101</v>
      </c>
      <c r="G25" s="186"/>
      <c r="H25" s="168"/>
      <c r="I25" s="168"/>
      <c r="J25" s="168"/>
      <c r="K25" s="168"/>
      <c r="L25" s="168"/>
      <c r="M25" s="168"/>
      <c r="N25" s="168"/>
      <c r="O25" s="168"/>
      <c r="P25" s="168"/>
      <c r="Q25" s="197"/>
      <c r="R25" s="10"/>
      <c r="S25" s="10"/>
      <c r="T25" s="10"/>
    </row>
    <row r="26" spans="1:20" ht="46.5" customHeight="1">
      <c r="A26" s="121" t="s">
        <v>102</v>
      </c>
      <c r="B26" s="93" t="s">
        <v>65</v>
      </c>
      <c r="C26" s="85" t="s">
        <v>103</v>
      </c>
      <c r="D26" s="87">
        <v>50000000</v>
      </c>
      <c r="E26" s="122">
        <v>0.1</v>
      </c>
      <c r="F26" s="37">
        <v>45250</v>
      </c>
      <c r="G26" s="90">
        <v>44546</v>
      </c>
      <c r="H26" s="91">
        <v>50000000</v>
      </c>
      <c r="I26" s="91"/>
      <c r="J26" s="91"/>
      <c r="K26" s="91"/>
      <c r="L26" s="91">
        <f>2191.78</f>
        <v>2191.78</v>
      </c>
      <c r="M26" s="91">
        <v>50000000</v>
      </c>
      <c r="N26" s="120"/>
      <c r="O26" s="120"/>
      <c r="P26" s="120" t="s">
        <v>104</v>
      </c>
      <c r="Q26" s="119">
        <v>45250</v>
      </c>
      <c r="R26" s="10"/>
      <c r="S26" s="10"/>
      <c r="T26" s="10"/>
    </row>
    <row r="27" spans="1:20" ht="13.5" customHeight="1">
      <c r="A27" s="35"/>
      <c r="B27" s="34" t="s">
        <v>22</v>
      </c>
      <c r="C27" s="116"/>
      <c r="D27" s="39">
        <f>SUM(D17:D26)</f>
        <v>139144000</v>
      </c>
      <c r="E27" s="31" t="s">
        <v>23</v>
      </c>
      <c r="F27" s="31" t="s">
        <v>23</v>
      </c>
      <c r="G27" s="31"/>
      <c r="H27" s="39">
        <f aca="true" t="shared" si="0" ref="H27:M27">SUM(H17:H26)</f>
        <v>139144000</v>
      </c>
      <c r="I27" s="39">
        <f t="shared" si="0"/>
        <v>0</v>
      </c>
      <c r="J27" s="39">
        <f t="shared" si="0"/>
        <v>0</v>
      </c>
      <c r="K27" s="39">
        <f t="shared" si="0"/>
        <v>36200000</v>
      </c>
      <c r="L27" s="39">
        <f t="shared" si="0"/>
        <v>178112.00999999998</v>
      </c>
      <c r="M27" s="39">
        <f t="shared" si="0"/>
        <v>102944000</v>
      </c>
      <c r="N27" s="32"/>
      <c r="O27" s="38"/>
      <c r="P27" s="31" t="s">
        <v>23</v>
      </c>
      <c r="Q27" s="31" t="s">
        <v>23</v>
      </c>
      <c r="R27" s="10"/>
      <c r="S27" s="10"/>
      <c r="T27" s="10"/>
    </row>
    <row r="28" spans="1:20" ht="17.25" customHeight="1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10"/>
      <c r="S28" s="10"/>
      <c r="T28" s="10"/>
    </row>
    <row r="29" spans="1:20" ht="42.75" customHeight="1">
      <c r="A29" s="116" t="s">
        <v>77</v>
      </c>
      <c r="B29" s="116" t="s">
        <v>96</v>
      </c>
      <c r="C29" s="114" t="s">
        <v>97</v>
      </c>
      <c r="D29" s="114">
        <v>93947000</v>
      </c>
      <c r="E29" s="117">
        <v>8.644499999</v>
      </c>
      <c r="F29" s="84">
        <v>45291</v>
      </c>
      <c r="G29" s="89">
        <v>44531</v>
      </c>
      <c r="H29" s="114">
        <v>93947000</v>
      </c>
      <c r="I29" s="114"/>
      <c r="J29" s="115">
        <v>589842.89</v>
      </c>
      <c r="K29" s="114">
        <v>5000000</v>
      </c>
      <c r="L29" s="115">
        <f>667499.87-1184.18+653040.34+589842.89</f>
        <v>1909198.92</v>
      </c>
      <c r="M29" s="114">
        <f>H29-K29</f>
        <v>88947000</v>
      </c>
      <c r="N29" s="114"/>
      <c r="O29" s="114"/>
      <c r="P29" s="118" t="s">
        <v>99</v>
      </c>
      <c r="Q29" s="84">
        <v>45291</v>
      </c>
      <c r="R29" s="10"/>
      <c r="S29" s="10"/>
      <c r="T29" s="10"/>
    </row>
    <row r="30" spans="1:20" ht="49.5" customHeight="1">
      <c r="A30" s="116" t="s">
        <v>95</v>
      </c>
      <c r="B30" s="116" t="s">
        <v>96</v>
      </c>
      <c r="C30" s="114" t="s">
        <v>98</v>
      </c>
      <c r="D30" s="114">
        <v>90000000</v>
      </c>
      <c r="E30" s="117">
        <v>8.6445</v>
      </c>
      <c r="F30" s="84">
        <v>45291</v>
      </c>
      <c r="G30" s="89">
        <v>44531</v>
      </c>
      <c r="H30" s="114">
        <v>90000000</v>
      </c>
      <c r="I30" s="114"/>
      <c r="J30" s="115">
        <v>596825.75</v>
      </c>
      <c r="K30" s="114"/>
      <c r="L30" s="115">
        <f>639456.16+660771.37+596825.75</f>
        <v>1897053.28</v>
      </c>
      <c r="M30" s="114">
        <f>H30</f>
        <v>90000000</v>
      </c>
      <c r="N30" s="114"/>
      <c r="O30" s="114"/>
      <c r="P30" s="118" t="s">
        <v>99</v>
      </c>
      <c r="Q30" s="84">
        <v>45291</v>
      </c>
      <c r="R30" s="10"/>
      <c r="S30" s="10"/>
      <c r="T30" s="10"/>
    </row>
    <row r="31" spans="1:20" ht="17.25" customHeight="1">
      <c r="A31" s="35"/>
      <c r="B31" s="34" t="s">
        <v>22</v>
      </c>
      <c r="C31" s="31" t="s">
        <v>23</v>
      </c>
      <c r="D31" s="40">
        <f>SUM(D29:D30)</f>
        <v>183947000</v>
      </c>
      <c r="E31" s="31" t="s">
        <v>23</v>
      </c>
      <c r="F31" s="31" t="s">
        <v>23</v>
      </c>
      <c r="G31" s="31"/>
      <c r="H31" s="40">
        <f aca="true" t="shared" si="1" ref="H31:M31">SUM(H29:H30)</f>
        <v>183947000</v>
      </c>
      <c r="I31" s="40">
        <f t="shared" si="1"/>
        <v>0</v>
      </c>
      <c r="J31" s="40">
        <f t="shared" si="1"/>
        <v>1186668.6400000001</v>
      </c>
      <c r="K31" s="40">
        <f t="shared" si="1"/>
        <v>5000000</v>
      </c>
      <c r="L31" s="40">
        <f t="shared" si="1"/>
        <v>3806252.2</v>
      </c>
      <c r="M31" s="40">
        <f t="shared" si="1"/>
        <v>178947000</v>
      </c>
      <c r="N31" s="40"/>
      <c r="O31" s="40"/>
      <c r="P31" s="31" t="s">
        <v>23</v>
      </c>
      <c r="Q31" s="31" t="s">
        <v>23</v>
      </c>
      <c r="R31" s="10"/>
      <c r="S31" s="10"/>
      <c r="T31" s="10"/>
    </row>
    <row r="32" spans="1:20" ht="17.25" customHeight="1">
      <c r="A32" s="137" t="s">
        <v>29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0"/>
      <c r="S32" s="10"/>
      <c r="T32" s="10"/>
    </row>
    <row r="33" spans="1:20" ht="13.5" customHeight="1">
      <c r="A33" s="41" t="s">
        <v>30</v>
      </c>
      <c r="B33" s="42"/>
      <c r="C33" s="43"/>
      <c r="D33" s="7"/>
      <c r="E33" s="29"/>
      <c r="F33" s="44"/>
      <c r="G33" s="45"/>
      <c r="H33" s="8"/>
      <c r="I33" s="8"/>
      <c r="J33" s="46"/>
      <c r="K33" s="8"/>
      <c r="L33" s="46"/>
      <c r="M33" s="47"/>
      <c r="N33" s="46"/>
      <c r="O33" s="46"/>
      <c r="P33" s="36"/>
      <c r="Q33" s="44"/>
      <c r="R33" s="10"/>
      <c r="S33" s="10"/>
      <c r="T33" s="10"/>
    </row>
    <row r="34" spans="1:20" ht="15.75" customHeight="1">
      <c r="A34" s="41"/>
      <c r="B34" s="48" t="s">
        <v>22</v>
      </c>
      <c r="C34" s="31" t="s">
        <v>23</v>
      </c>
      <c r="D34" s="39">
        <f>SUM(D33:D33)</f>
        <v>0</v>
      </c>
      <c r="E34" s="31" t="s">
        <v>23</v>
      </c>
      <c r="F34" s="31" t="s">
        <v>23</v>
      </c>
      <c r="G34" s="31"/>
      <c r="H34" s="39">
        <f aca="true" t="shared" si="2" ref="H34:O34">SUM(H33:H33)</f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1" t="s">
        <v>23</v>
      </c>
      <c r="Q34" s="31" t="s">
        <v>23</v>
      </c>
      <c r="R34" s="10"/>
      <c r="S34" s="10"/>
      <c r="T34" s="10"/>
    </row>
    <row r="35" spans="1:20" ht="18" customHeight="1">
      <c r="A35" s="49"/>
      <c r="B35" s="50" t="s">
        <v>31</v>
      </c>
      <c r="C35" s="31" t="s">
        <v>23</v>
      </c>
      <c r="D35" s="39">
        <f>D34+D27+D31</f>
        <v>323091000</v>
      </c>
      <c r="E35" s="31" t="s">
        <v>23</v>
      </c>
      <c r="F35" s="31" t="s">
        <v>23</v>
      </c>
      <c r="G35" s="31"/>
      <c r="H35" s="39">
        <f aca="true" t="shared" si="3" ref="H35:O35">H34+H27+H31</f>
        <v>323091000</v>
      </c>
      <c r="I35" s="39">
        <f t="shared" si="3"/>
        <v>0</v>
      </c>
      <c r="J35" s="39">
        <f t="shared" si="3"/>
        <v>1186668.6400000001</v>
      </c>
      <c r="K35" s="39">
        <f t="shared" si="3"/>
        <v>41200000</v>
      </c>
      <c r="L35" s="39">
        <f t="shared" si="3"/>
        <v>3984364.21</v>
      </c>
      <c r="M35" s="39">
        <f t="shared" si="3"/>
        <v>281891000</v>
      </c>
      <c r="N35" s="39">
        <f t="shared" si="3"/>
        <v>0</v>
      </c>
      <c r="O35" s="39">
        <f t="shared" si="3"/>
        <v>0</v>
      </c>
      <c r="P35" s="31" t="s">
        <v>23</v>
      </c>
      <c r="Q35" s="31" t="s">
        <v>23</v>
      </c>
      <c r="R35" s="10"/>
      <c r="S35" s="10"/>
      <c r="T35" s="10"/>
    </row>
    <row r="36" spans="1:20" ht="18" customHeight="1">
      <c r="A36" s="2"/>
      <c r="B36" s="80"/>
      <c r="C36" s="81"/>
      <c r="D36" s="82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1"/>
      <c r="Q36" s="81"/>
      <c r="R36" s="10"/>
      <c r="S36" s="10"/>
      <c r="T36" s="10"/>
    </row>
    <row r="37" spans="1:20" ht="19.5" customHeight="1">
      <c r="A37" s="5"/>
      <c r="B37" s="5" t="s">
        <v>62</v>
      </c>
      <c r="C37" s="9"/>
      <c r="D37" s="12"/>
      <c r="E37" s="12"/>
      <c r="F37" s="12"/>
      <c r="G37" s="5"/>
      <c r="H37" s="5" t="s">
        <v>91</v>
      </c>
      <c r="I37" s="12"/>
      <c r="J37" s="6"/>
      <c r="K37" s="5"/>
      <c r="L37" s="6"/>
      <c r="M37" s="83"/>
      <c r="N37" s="12"/>
      <c r="O37" s="12"/>
      <c r="P37" s="12"/>
      <c r="Q37" s="12"/>
      <c r="R37" s="10"/>
      <c r="S37" s="10"/>
      <c r="T37" s="10"/>
    </row>
    <row r="38" spans="1:20" ht="25.5" customHeight="1">
      <c r="A38" s="51"/>
      <c r="B38" s="51" t="s">
        <v>60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ht="21.75" customHeight="1"/>
    <row r="40" ht="30" customHeight="1"/>
    <row r="41" ht="40.5" customHeight="1"/>
    <row r="45" ht="12.75">
      <c r="B45" s="3"/>
    </row>
  </sheetData>
  <sheetProtection/>
  <mergeCells count="69"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N7"/>
    <mergeCell ref="O7:O8"/>
    <mergeCell ref="P7:P8"/>
    <mergeCell ref="Q7:Q8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4:H25"/>
    <mergeCell ref="I20:I22"/>
    <mergeCell ref="J20:J22"/>
    <mergeCell ref="K20:K22"/>
    <mergeCell ref="L20:L22"/>
    <mergeCell ref="M20:M22"/>
    <mergeCell ref="H20:H22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pane ySplit="8" topLeftCell="A24" activePane="bottomLeft" state="frozen"/>
      <selection pane="topLeft" activeCell="L22" sqref="L22"/>
      <selection pane="bottomLeft" activeCell="B5" sqref="B5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123" t="s">
        <v>0</v>
      </c>
      <c r="P1" s="123"/>
      <c r="Q1" s="123"/>
    </row>
    <row r="2" spans="15:17" ht="12.75">
      <c r="O2" s="123" t="s">
        <v>105</v>
      </c>
      <c r="P2" s="123"/>
      <c r="Q2" s="123"/>
    </row>
    <row r="3" spans="15:17" ht="12.75">
      <c r="O3" s="123" t="s">
        <v>1</v>
      </c>
      <c r="P3" s="123"/>
      <c r="Q3" s="123"/>
    </row>
    <row r="4" spans="1:20" ht="15.75" customHeight="1">
      <c r="A4" s="10"/>
      <c r="B4" s="11" t="s">
        <v>32</v>
      </c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 t="s">
        <v>109</v>
      </c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15" customHeight="1">
      <c r="A6" s="1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2" t="s">
        <v>3</v>
      </c>
      <c r="Q6" s="20"/>
      <c r="R6" s="23"/>
      <c r="S6" s="23"/>
      <c r="T6" s="23"/>
      <c r="U6" s="1"/>
      <c r="V6" s="1"/>
      <c r="W6" s="2"/>
    </row>
    <row r="7" spans="1:23" ht="52.5" customHeight="1">
      <c r="A7" s="124" t="s">
        <v>4</v>
      </c>
      <c r="B7" s="126" t="s">
        <v>5</v>
      </c>
      <c r="C7" s="128" t="s">
        <v>6</v>
      </c>
      <c r="D7" s="128" t="s">
        <v>7</v>
      </c>
      <c r="E7" s="129" t="s">
        <v>8</v>
      </c>
      <c r="F7" s="129" t="s">
        <v>9</v>
      </c>
      <c r="G7" s="131" t="s">
        <v>10</v>
      </c>
      <c r="H7" s="131"/>
      <c r="I7" s="132" t="s">
        <v>11</v>
      </c>
      <c r="J7" s="133"/>
      <c r="K7" s="132" t="s">
        <v>33</v>
      </c>
      <c r="L7" s="133"/>
      <c r="M7" s="132" t="s">
        <v>12</v>
      </c>
      <c r="N7" s="133"/>
      <c r="O7" s="129" t="s">
        <v>13</v>
      </c>
      <c r="P7" s="128" t="s">
        <v>14</v>
      </c>
      <c r="Q7" s="128" t="s">
        <v>15</v>
      </c>
      <c r="R7" s="23"/>
      <c r="S7" s="23"/>
      <c r="T7" s="23"/>
      <c r="U7" s="1"/>
      <c r="V7" s="1"/>
      <c r="W7" s="2"/>
    </row>
    <row r="8" spans="1:23" ht="24" customHeight="1">
      <c r="A8" s="125"/>
      <c r="B8" s="127"/>
      <c r="C8" s="125"/>
      <c r="D8" s="125"/>
      <c r="E8" s="130"/>
      <c r="F8" s="130"/>
      <c r="G8" s="25" t="s">
        <v>16</v>
      </c>
      <c r="H8" s="25" t="s">
        <v>17</v>
      </c>
      <c r="I8" s="26" t="s">
        <v>18</v>
      </c>
      <c r="J8" s="24" t="s">
        <v>19</v>
      </c>
      <c r="K8" s="26" t="s">
        <v>18</v>
      </c>
      <c r="L8" s="24" t="s">
        <v>19</v>
      </c>
      <c r="M8" s="24" t="s">
        <v>18</v>
      </c>
      <c r="N8" s="27" t="s">
        <v>19</v>
      </c>
      <c r="O8" s="130"/>
      <c r="P8" s="125"/>
      <c r="Q8" s="134"/>
      <c r="R8" s="28"/>
      <c r="S8" s="28"/>
      <c r="T8" s="28"/>
      <c r="U8" s="2"/>
      <c r="V8" s="2"/>
      <c r="W8" s="2"/>
    </row>
    <row r="9" spans="1:23" ht="12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30">
        <v>17</v>
      </c>
      <c r="R9" s="10"/>
      <c r="S9" s="28"/>
      <c r="T9" s="28"/>
      <c r="U9" s="2"/>
      <c r="V9" s="2"/>
      <c r="W9" s="2"/>
    </row>
    <row r="10" spans="1:20" s="2" customFormat="1" ht="17.25" customHeight="1">
      <c r="A10" s="135" t="s">
        <v>20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28"/>
      <c r="S10" s="28"/>
      <c r="T10" s="28"/>
    </row>
    <row r="11" spans="1:20" s="2" customFormat="1" ht="14.25" customHeight="1">
      <c r="A11" s="31" t="s">
        <v>21</v>
      </c>
      <c r="B11" s="31"/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3">
        <v>0</v>
      </c>
      <c r="R11" s="28"/>
      <c r="S11" s="28"/>
      <c r="T11" s="28"/>
    </row>
    <row r="12" spans="1:20" s="2" customFormat="1" ht="15" customHeight="1">
      <c r="A12" s="31"/>
      <c r="B12" s="34" t="s">
        <v>22</v>
      </c>
      <c r="C12" s="31" t="s">
        <v>23</v>
      </c>
      <c r="D12" s="31"/>
      <c r="E12" s="31" t="s">
        <v>23</v>
      </c>
      <c r="F12" s="31" t="s">
        <v>23</v>
      </c>
      <c r="G12" s="31"/>
      <c r="H12" s="31"/>
      <c r="I12" s="31"/>
      <c r="J12" s="31"/>
      <c r="K12" s="31"/>
      <c r="L12" s="31"/>
      <c r="M12" s="31"/>
      <c r="N12" s="31"/>
      <c r="O12" s="31"/>
      <c r="P12" s="31" t="s">
        <v>23</v>
      </c>
      <c r="Q12" s="31" t="s">
        <v>23</v>
      </c>
      <c r="R12" s="28"/>
      <c r="S12" s="28"/>
      <c r="T12" s="28"/>
    </row>
    <row r="13" spans="1:20" ht="17.25" customHeight="1">
      <c r="A13" s="137" t="s">
        <v>24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0"/>
      <c r="S13" s="10"/>
      <c r="T13" s="10"/>
    </row>
    <row r="14" spans="1:20" ht="17.25" customHeight="1">
      <c r="A14" s="35" t="s">
        <v>25</v>
      </c>
      <c r="B14" s="34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0</v>
      </c>
      <c r="R14" s="10"/>
      <c r="S14" s="10"/>
      <c r="T14" s="10"/>
    </row>
    <row r="15" spans="1:20" ht="15" customHeight="1">
      <c r="A15" s="35"/>
      <c r="B15" s="34" t="s">
        <v>22</v>
      </c>
      <c r="C15" s="31" t="s">
        <v>23</v>
      </c>
      <c r="D15" s="31"/>
      <c r="E15" s="31" t="s">
        <v>23</v>
      </c>
      <c r="F15" s="31" t="s">
        <v>23</v>
      </c>
      <c r="G15" s="31"/>
      <c r="H15" s="31"/>
      <c r="I15" s="31"/>
      <c r="J15" s="31"/>
      <c r="K15" s="31"/>
      <c r="L15" s="31"/>
      <c r="M15" s="31"/>
      <c r="N15" s="31"/>
      <c r="O15" s="31"/>
      <c r="P15" s="31" t="s">
        <v>23</v>
      </c>
      <c r="Q15" s="31" t="s">
        <v>23</v>
      </c>
      <c r="R15" s="10"/>
      <c r="S15" s="10"/>
      <c r="T15" s="10"/>
    </row>
    <row r="16" spans="1:20" ht="18" customHeight="1">
      <c r="A16" s="137" t="s">
        <v>26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0"/>
      <c r="S16" s="10"/>
      <c r="T16" s="10"/>
    </row>
    <row r="17" spans="1:20" ht="21.75" customHeight="1">
      <c r="A17" s="142" t="s">
        <v>27</v>
      </c>
      <c r="B17" s="145" t="s">
        <v>65</v>
      </c>
      <c r="C17" s="148" t="s">
        <v>83</v>
      </c>
      <c r="D17" s="151">
        <v>30000000</v>
      </c>
      <c r="E17" s="154">
        <v>0.1</v>
      </c>
      <c r="F17" s="37" t="s">
        <v>84</v>
      </c>
      <c r="G17" s="157">
        <v>43067</v>
      </c>
      <c r="H17" s="151">
        <v>30000000</v>
      </c>
      <c r="I17" s="160"/>
      <c r="J17" s="163"/>
      <c r="K17" s="160">
        <f>28500000+450000</f>
        <v>28950000</v>
      </c>
      <c r="L17" s="151">
        <f>2794.52+30000+30000+24918.03+254.1+1402.6</f>
        <v>89369.25</v>
      </c>
      <c r="M17" s="166">
        <f>H17-K17</f>
        <v>1050000</v>
      </c>
      <c r="N17" s="169"/>
      <c r="O17" s="172"/>
      <c r="P17" s="175" t="s">
        <v>73</v>
      </c>
      <c r="Q17" s="178">
        <v>45212</v>
      </c>
      <c r="R17" s="10"/>
      <c r="S17" s="10"/>
      <c r="T17" s="10"/>
    </row>
    <row r="18" spans="1:20" ht="19.5" customHeight="1">
      <c r="A18" s="143"/>
      <c r="B18" s="146"/>
      <c r="C18" s="149"/>
      <c r="D18" s="152"/>
      <c r="E18" s="155"/>
      <c r="F18" s="37" t="s">
        <v>85</v>
      </c>
      <c r="G18" s="158"/>
      <c r="H18" s="152"/>
      <c r="I18" s="161"/>
      <c r="J18" s="164"/>
      <c r="K18" s="161"/>
      <c r="L18" s="152"/>
      <c r="M18" s="167"/>
      <c r="N18" s="170"/>
      <c r="O18" s="173"/>
      <c r="P18" s="176"/>
      <c r="Q18" s="179"/>
      <c r="R18" s="10"/>
      <c r="S18" s="10"/>
      <c r="T18" s="10"/>
    </row>
    <row r="19" spans="1:20" ht="18" customHeight="1">
      <c r="A19" s="144"/>
      <c r="B19" s="147"/>
      <c r="C19" s="150"/>
      <c r="D19" s="153"/>
      <c r="E19" s="156"/>
      <c r="F19" s="37" t="s">
        <v>86</v>
      </c>
      <c r="G19" s="159"/>
      <c r="H19" s="153"/>
      <c r="I19" s="162"/>
      <c r="J19" s="165"/>
      <c r="K19" s="162"/>
      <c r="L19" s="153"/>
      <c r="M19" s="168"/>
      <c r="N19" s="171"/>
      <c r="O19" s="174"/>
      <c r="P19" s="177"/>
      <c r="Q19" s="180"/>
      <c r="R19" s="10"/>
      <c r="S19" s="10"/>
      <c r="T19" s="10"/>
    </row>
    <row r="20" spans="1:20" ht="24.75" customHeight="1">
      <c r="A20" s="169" t="s">
        <v>72</v>
      </c>
      <c r="B20" s="145" t="s">
        <v>65</v>
      </c>
      <c r="C20" s="145" t="s">
        <v>74</v>
      </c>
      <c r="D20" s="181">
        <v>21750000</v>
      </c>
      <c r="E20" s="181">
        <v>0.1</v>
      </c>
      <c r="F20" s="37" t="s">
        <v>76</v>
      </c>
      <c r="G20" s="184">
        <v>43776</v>
      </c>
      <c r="H20" s="166">
        <v>21750000</v>
      </c>
      <c r="I20" s="181"/>
      <c r="J20" s="198"/>
      <c r="K20" s="181">
        <v>7250000</v>
      </c>
      <c r="L20" s="166">
        <f>3277.4+20066.26+14500</f>
        <v>37843.66</v>
      </c>
      <c r="M20" s="166">
        <f>H20-K20</f>
        <v>14500000</v>
      </c>
      <c r="N20" s="189"/>
      <c r="O20" s="192"/>
      <c r="P20" s="175" t="s">
        <v>75</v>
      </c>
      <c r="Q20" s="195">
        <v>44841</v>
      </c>
      <c r="R20" s="10"/>
      <c r="S20" s="10"/>
      <c r="T20" s="10"/>
    </row>
    <row r="21" spans="1:20" ht="25.5" customHeight="1">
      <c r="A21" s="170"/>
      <c r="B21" s="146"/>
      <c r="C21" s="146"/>
      <c r="D21" s="182"/>
      <c r="E21" s="182"/>
      <c r="F21" s="37" t="s">
        <v>93</v>
      </c>
      <c r="G21" s="185"/>
      <c r="H21" s="167"/>
      <c r="I21" s="182"/>
      <c r="J21" s="199"/>
      <c r="K21" s="182"/>
      <c r="L21" s="167"/>
      <c r="M21" s="167"/>
      <c r="N21" s="190"/>
      <c r="O21" s="193"/>
      <c r="P21" s="176"/>
      <c r="Q21" s="196"/>
      <c r="R21" s="10"/>
      <c r="S21" s="10"/>
      <c r="T21" s="10"/>
    </row>
    <row r="22" spans="1:20" ht="21.75" customHeight="1">
      <c r="A22" s="171"/>
      <c r="B22" s="147"/>
      <c r="C22" s="147"/>
      <c r="D22" s="183"/>
      <c r="E22" s="183"/>
      <c r="F22" s="37" t="s">
        <v>94</v>
      </c>
      <c r="G22" s="186"/>
      <c r="H22" s="168"/>
      <c r="I22" s="183"/>
      <c r="J22" s="200"/>
      <c r="K22" s="183"/>
      <c r="L22" s="168"/>
      <c r="M22" s="168"/>
      <c r="N22" s="191"/>
      <c r="O22" s="194"/>
      <c r="P22" s="177"/>
      <c r="Q22" s="197"/>
      <c r="R22" s="10"/>
      <c r="S22" s="10"/>
      <c r="T22" s="10"/>
    </row>
    <row r="23" spans="1:20" ht="49.5" customHeight="1">
      <c r="A23" s="94" t="s">
        <v>78</v>
      </c>
      <c r="B23" s="93" t="s">
        <v>65</v>
      </c>
      <c r="C23" s="85" t="s">
        <v>79</v>
      </c>
      <c r="D23" s="87">
        <v>8700000</v>
      </c>
      <c r="E23" s="86">
        <v>0.1</v>
      </c>
      <c r="F23" s="37">
        <v>44875</v>
      </c>
      <c r="G23" s="90">
        <v>44008</v>
      </c>
      <c r="H23" s="91">
        <v>8700000</v>
      </c>
      <c r="I23" s="87"/>
      <c r="J23" s="92"/>
      <c r="K23" s="87"/>
      <c r="L23" s="92">
        <f>4492.62+8700</f>
        <v>13192.619999999999</v>
      </c>
      <c r="M23" s="91">
        <f>H23-K23</f>
        <v>8700000</v>
      </c>
      <c r="N23" s="88"/>
      <c r="O23" s="87"/>
      <c r="P23" s="91" t="s">
        <v>80</v>
      </c>
      <c r="Q23" s="84">
        <v>44875</v>
      </c>
      <c r="R23" s="10"/>
      <c r="S23" s="10"/>
      <c r="T23" s="10"/>
    </row>
    <row r="24" spans="1:20" ht="30" customHeight="1">
      <c r="A24" s="169" t="s">
        <v>81</v>
      </c>
      <c r="B24" s="187" t="s">
        <v>65</v>
      </c>
      <c r="C24" s="145" t="s">
        <v>82</v>
      </c>
      <c r="D24" s="181">
        <v>28694000</v>
      </c>
      <c r="E24" s="154">
        <v>0.1</v>
      </c>
      <c r="F24" s="37" t="s">
        <v>100</v>
      </c>
      <c r="G24" s="184">
        <v>44110</v>
      </c>
      <c r="H24" s="166">
        <v>28694000</v>
      </c>
      <c r="I24" s="166"/>
      <c r="J24" s="166"/>
      <c r="K24" s="166"/>
      <c r="L24" s="166">
        <f>6820.7+28694</f>
        <v>35514.7</v>
      </c>
      <c r="M24" s="166">
        <v>28694000</v>
      </c>
      <c r="N24" s="166"/>
      <c r="O24" s="166"/>
      <c r="P24" s="166" t="s">
        <v>80</v>
      </c>
      <c r="Q24" s="195">
        <v>44875</v>
      </c>
      <c r="R24" s="10"/>
      <c r="S24" s="10"/>
      <c r="T24" s="10"/>
    </row>
    <row r="25" spans="1:20" ht="26.25" customHeight="1">
      <c r="A25" s="171"/>
      <c r="B25" s="188"/>
      <c r="C25" s="147"/>
      <c r="D25" s="183"/>
      <c r="E25" s="156"/>
      <c r="F25" s="37" t="s">
        <v>101</v>
      </c>
      <c r="G25" s="186"/>
      <c r="H25" s="168"/>
      <c r="I25" s="168"/>
      <c r="J25" s="168"/>
      <c r="K25" s="168"/>
      <c r="L25" s="168"/>
      <c r="M25" s="168"/>
      <c r="N25" s="168"/>
      <c r="O25" s="168"/>
      <c r="P25" s="168"/>
      <c r="Q25" s="197"/>
      <c r="R25" s="10"/>
      <c r="S25" s="10"/>
      <c r="T25" s="10"/>
    </row>
    <row r="26" spans="1:20" ht="46.5" customHeight="1">
      <c r="A26" s="121" t="s">
        <v>102</v>
      </c>
      <c r="B26" s="93" t="s">
        <v>65</v>
      </c>
      <c r="C26" s="85" t="s">
        <v>103</v>
      </c>
      <c r="D26" s="87">
        <v>50000000</v>
      </c>
      <c r="E26" s="122">
        <v>0.1</v>
      </c>
      <c r="F26" s="37">
        <v>45250</v>
      </c>
      <c r="G26" s="90">
        <v>44546</v>
      </c>
      <c r="H26" s="91">
        <v>50000000</v>
      </c>
      <c r="I26" s="91"/>
      <c r="J26" s="91"/>
      <c r="K26" s="91"/>
      <c r="L26" s="91">
        <f>2191.78</f>
        <v>2191.78</v>
      </c>
      <c r="M26" s="91">
        <v>50000000</v>
      </c>
      <c r="N26" s="120"/>
      <c r="O26" s="120"/>
      <c r="P26" s="120" t="s">
        <v>104</v>
      </c>
      <c r="Q26" s="119">
        <v>45250</v>
      </c>
      <c r="R26" s="10"/>
      <c r="S26" s="10"/>
      <c r="T26" s="10"/>
    </row>
    <row r="27" spans="1:20" ht="13.5" customHeight="1">
      <c r="A27" s="35"/>
      <c r="B27" s="34" t="s">
        <v>22</v>
      </c>
      <c r="C27" s="116"/>
      <c r="D27" s="39">
        <f>SUM(D17:D26)</f>
        <v>139144000</v>
      </c>
      <c r="E27" s="31" t="s">
        <v>23</v>
      </c>
      <c r="F27" s="31" t="s">
        <v>23</v>
      </c>
      <c r="G27" s="31"/>
      <c r="H27" s="39">
        <f aca="true" t="shared" si="0" ref="H27:M27">SUM(H17:H26)</f>
        <v>139144000</v>
      </c>
      <c r="I27" s="39">
        <f t="shared" si="0"/>
        <v>0</v>
      </c>
      <c r="J27" s="39">
        <f t="shared" si="0"/>
        <v>0</v>
      </c>
      <c r="K27" s="39">
        <f t="shared" si="0"/>
        <v>36200000</v>
      </c>
      <c r="L27" s="39">
        <f t="shared" si="0"/>
        <v>178112.00999999998</v>
      </c>
      <c r="M27" s="39">
        <f t="shared" si="0"/>
        <v>102944000</v>
      </c>
      <c r="N27" s="32"/>
      <c r="O27" s="38"/>
      <c r="P27" s="31" t="s">
        <v>23</v>
      </c>
      <c r="Q27" s="31" t="s">
        <v>23</v>
      </c>
      <c r="R27" s="10"/>
      <c r="S27" s="10"/>
      <c r="T27" s="10"/>
    </row>
    <row r="28" spans="1:20" ht="17.25" customHeight="1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10"/>
      <c r="S28" s="10"/>
      <c r="T28" s="10"/>
    </row>
    <row r="29" spans="1:20" ht="42.75" customHeight="1">
      <c r="A29" s="116" t="s">
        <v>77</v>
      </c>
      <c r="B29" s="116" t="s">
        <v>96</v>
      </c>
      <c r="C29" s="114" t="s">
        <v>97</v>
      </c>
      <c r="D29" s="114">
        <v>93947000</v>
      </c>
      <c r="E29" s="117">
        <v>8.644499999</v>
      </c>
      <c r="F29" s="84">
        <v>45291</v>
      </c>
      <c r="G29" s="89">
        <v>44531</v>
      </c>
      <c r="H29" s="114">
        <v>93947000</v>
      </c>
      <c r="I29" s="114"/>
      <c r="J29" s="115">
        <v>653040.34</v>
      </c>
      <c r="K29" s="114">
        <v>5000000</v>
      </c>
      <c r="L29" s="115">
        <f>667499.87-1184.18+653040.34+589842.89+653040.34+631974.53+653040.34</f>
        <v>3847254.13</v>
      </c>
      <c r="M29" s="114">
        <f>H29-K29</f>
        <v>88947000</v>
      </c>
      <c r="N29" s="114"/>
      <c r="O29" s="114"/>
      <c r="P29" s="118" t="s">
        <v>99</v>
      </c>
      <c r="Q29" s="84">
        <v>45291</v>
      </c>
      <c r="R29" s="10"/>
      <c r="S29" s="10"/>
      <c r="T29" s="10"/>
    </row>
    <row r="30" spans="1:20" ht="49.5" customHeight="1">
      <c r="A30" s="116" t="s">
        <v>95</v>
      </c>
      <c r="B30" s="116" t="s">
        <v>96</v>
      </c>
      <c r="C30" s="114" t="s">
        <v>98</v>
      </c>
      <c r="D30" s="114">
        <v>90000000</v>
      </c>
      <c r="E30" s="117">
        <v>8.6445</v>
      </c>
      <c r="F30" s="84">
        <v>45291</v>
      </c>
      <c r="G30" s="89">
        <v>44531</v>
      </c>
      <c r="H30" s="114">
        <v>90000000</v>
      </c>
      <c r="I30" s="114"/>
      <c r="J30" s="115">
        <v>660771.37</v>
      </c>
      <c r="K30" s="114"/>
      <c r="L30" s="115">
        <f>639456.16+660771.37+596825.75+660771.37+639456.16+660771.37</f>
        <v>3858052.18</v>
      </c>
      <c r="M30" s="114">
        <f>H30</f>
        <v>90000000</v>
      </c>
      <c r="N30" s="114"/>
      <c r="O30" s="114"/>
      <c r="P30" s="118" t="s">
        <v>99</v>
      </c>
      <c r="Q30" s="84">
        <v>45291</v>
      </c>
      <c r="R30" s="10"/>
      <c r="S30" s="10"/>
      <c r="T30" s="10"/>
    </row>
    <row r="31" spans="1:20" ht="17.25" customHeight="1">
      <c r="A31" s="35"/>
      <c r="B31" s="34" t="s">
        <v>22</v>
      </c>
      <c r="C31" s="31" t="s">
        <v>23</v>
      </c>
      <c r="D31" s="40">
        <f>SUM(D29:D30)</f>
        <v>183947000</v>
      </c>
      <c r="E31" s="31" t="s">
        <v>23</v>
      </c>
      <c r="F31" s="31" t="s">
        <v>23</v>
      </c>
      <c r="G31" s="31"/>
      <c r="H31" s="40">
        <f aca="true" t="shared" si="1" ref="H31:M31">SUM(H29:H30)</f>
        <v>183947000</v>
      </c>
      <c r="I31" s="40">
        <f t="shared" si="1"/>
        <v>0</v>
      </c>
      <c r="J31" s="40">
        <f t="shared" si="1"/>
        <v>1313811.71</v>
      </c>
      <c r="K31" s="40">
        <f t="shared" si="1"/>
        <v>5000000</v>
      </c>
      <c r="L31" s="40">
        <f t="shared" si="1"/>
        <v>7705306.3100000005</v>
      </c>
      <c r="M31" s="40">
        <f t="shared" si="1"/>
        <v>178947000</v>
      </c>
      <c r="N31" s="40"/>
      <c r="O31" s="40"/>
      <c r="P31" s="31" t="s">
        <v>23</v>
      </c>
      <c r="Q31" s="31" t="s">
        <v>23</v>
      </c>
      <c r="R31" s="10"/>
      <c r="S31" s="10"/>
      <c r="T31" s="10"/>
    </row>
    <row r="32" spans="1:20" ht="17.25" customHeight="1">
      <c r="A32" s="137" t="s">
        <v>29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0"/>
      <c r="S32" s="10"/>
      <c r="T32" s="10"/>
    </row>
    <row r="33" spans="1:20" ht="13.5" customHeight="1">
      <c r="A33" s="41" t="s">
        <v>30</v>
      </c>
      <c r="B33" s="42"/>
      <c r="C33" s="43"/>
      <c r="D33" s="7"/>
      <c r="E33" s="29"/>
      <c r="F33" s="44"/>
      <c r="G33" s="45"/>
      <c r="H33" s="8"/>
      <c r="I33" s="8"/>
      <c r="J33" s="46"/>
      <c r="K33" s="8"/>
      <c r="L33" s="46"/>
      <c r="M33" s="47"/>
      <c r="N33" s="46"/>
      <c r="O33" s="46"/>
      <c r="P33" s="36"/>
      <c r="Q33" s="44"/>
      <c r="R33" s="10"/>
      <c r="S33" s="10"/>
      <c r="T33" s="10"/>
    </row>
    <row r="34" spans="1:20" ht="15.75" customHeight="1">
      <c r="A34" s="41"/>
      <c r="B34" s="48" t="s">
        <v>22</v>
      </c>
      <c r="C34" s="31" t="s">
        <v>23</v>
      </c>
      <c r="D34" s="39">
        <f>SUM(D33:D33)</f>
        <v>0</v>
      </c>
      <c r="E34" s="31" t="s">
        <v>23</v>
      </c>
      <c r="F34" s="31" t="s">
        <v>23</v>
      </c>
      <c r="G34" s="31"/>
      <c r="H34" s="39">
        <f aca="true" t="shared" si="2" ref="H34:O34">SUM(H33:H33)</f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1" t="s">
        <v>23</v>
      </c>
      <c r="Q34" s="31" t="s">
        <v>23</v>
      </c>
      <c r="R34" s="10"/>
      <c r="S34" s="10"/>
      <c r="T34" s="10"/>
    </row>
    <row r="35" spans="1:20" ht="18" customHeight="1">
      <c r="A35" s="49"/>
      <c r="B35" s="50" t="s">
        <v>31</v>
      </c>
      <c r="C35" s="31" t="s">
        <v>23</v>
      </c>
      <c r="D35" s="39">
        <f>D34+D27+D31</f>
        <v>323091000</v>
      </c>
      <c r="E35" s="31" t="s">
        <v>23</v>
      </c>
      <c r="F35" s="31" t="s">
        <v>23</v>
      </c>
      <c r="G35" s="31"/>
      <c r="H35" s="39">
        <f aca="true" t="shared" si="3" ref="H35:O35">H34+H27+H31</f>
        <v>323091000</v>
      </c>
      <c r="I35" s="39">
        <f t="shared" si="3"/>
        <v>0</v>
      </c>
      <c r="J35" s="39">
        <f t="shared" si="3"/>
        <v>1313811.71</v>
      </c>
      <c r="K35" s="39">
        <f t="shared" si="3"/>
        <v>41200000</v>
      </c>
      <c r="L35" s="39">
        <f t="shared" si="3"/>
        <v>7883418.32</v>
      </c>
      <c r="M35" s="39">
        <f t="shared" si="3"/>
        <v>281891000</v>
      </c>
      <c r="N35" s="39">
        <f t="shared" si="3"/>
        <v>0</v>
      </c>
      <c r="O35" s="39">
        <f t="shared" si="3"/>
        <v>0</v>
      </c>
      <c r="P35" s="31" t="s">
        <v>23</v>
      </c>
      <c r="Q35" s="31" t="s">
        <v>23</v>
      </c>
      <c r="R35" s="10"/>
      <c r="S35" s="10"/>
      <c r="T35" s="10"/>
    </row>
    <row r="36" spans="1:20" ht="18" customHeight="1">
      <c r="A36" s="2"/>
      <c r="B36" s="80"/>
      <c r="C36" s="81"/>
      <c r="D36" s="82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1"/>
      <c r="Q36" s="81"/>
      <c r="R36" s="10"/>
      <c r="S36" s="10"/>
      <c r="T36" s="10"/>
    </row>
    <row r="37" ht="21.75" customHeight="1"/>
    <row r="38" ht="30" customHeight="1"/>
    <row r="39" ht="40.5" customHeight="1"/>
    <row r="43" ht="12.75">
      <c r="B43" s="3"/>
    </row>
  </sheetData>
  <sheetProtection/>
  <mergeCells count="69"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N7"/>
    <mergeCell ref="O7:O8"/>
    <mergeCell ref="P7:P8"/>
    <mergeCell ref="Q7:Q8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4:H25"/>
    <mergeCell ref="I20:I22"/>
    <mergeCell ref="J20:J22"/>
    <mergeCell ref="K20:K22"/>
    <mergeCell ref="L20:L22"/>
    <mergeCell ref="M20:M22"/>
    <mergeCell ref="H20:H22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DolzhikovaJUV</cp:lastModifiedBy>
  <cp:lastPrinted>2022-06-01T09:10:59Z</cp:lastPrinted>
  <dcterms:created xsi:type="dcterms:W3CDTF">2006-02-13T08:40:08Z</dcterms:created>
  <dcterms:modified xsi:type="dcterms:W3CDTF">2022-06-16T12:15:36Z</dcterms:modified>
  <cp:category/>
  <cp:version/>
  <cp:contentType/>
  <cp:contentStatus/>
</cp:coreProperties>
</file>