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8695" windowHeight="12015"/>
  </bookViews>
  <sheets>
    <sheet name="Прил.на 01.12.21 " sheetId="1" r:id="rId1"/>
  </sheets>
  <calcPr calcId="125725"/>
</workbook>
</file>

<file path=xl/calcChain.xml><?xml version="1.0" encoding="utf-8"?>
<calcChain xmlns="http://schemas.openxmlformats.org/spreadsheetml/2006/main">
  <c r="O44" i="1"/>
  <c r="O45" s="1"/>
  <c r="N44"/>
  <c r="N45" s="1"/>
  <c r="M44"/>
  <c r="L44"/>
  <c r="K44"/>
  <c r="J44"/>
  <c r="I44"/>
  <c r="H44"/>
  <c r="D44"/>
  <c r="N41"/>
  <c r="I41"/>
  <c r="H41"/>
  <c r="D41"/>
  <c r="M38"/>
  <c r="L38"/>
  <c r="J38"/>
  <c r="J41" s="1"/>
  <c r="L29"/>
  <c r="L41" s="1"/>
  <c r="L45" s="1"/>
  <c r="K29"/>
  <c r="K41" s="1"/>
  <c r="K45" s="1"/>
  <c r="K27"/>
  <c r="J27"/>
  <c r="I27"/>
  <c r="I45" s="1"/>
  <c r="H27"/>
  <c r="H45" s="1"/>
  <c r="D27"/>
  <c r="D45" s="1"/>
  <c r="M24"/>
  <c r="M21"/>
  <c r="L21"/>
  <c r="L18"/>
  <c r="L27"/>
  <c r="K18"/>
  <c r="M18" s="1"/>
  <c r="M27" s="1"/>
  <c r="M29"/>
  <c r="M41" s="1"/>
  <c r="M45" l="1"/>
  <c r="J45"/>
</calcChain>
</file>

<file path=xl/sharedStrings.xml><?xml version="1.0" encoding="utf-8"?>
<sst xmlns="http://schemas.openxmlformats.org/spreadsheetml/2006/main" count="113" uniqueCount="68">
  <si>
    <t>Приложение</t>
  </si>
  <si>
    <t>к постановлению Правительства</t>
  </si>
  <si>
    <t>Мурманской области</t>
  </si>
  <si>
    <t>от  19.01.2007   № 14-ПП</t>
  </si>
  <si>
    <r>
      <t xml:space="preserve">Информация о заимствованиях муниципального образования </t>
    </r>
    <r>
      <rPr>
        <b/>
        <u/>
        <sz val="12"/>
        <rFont val="Times New Roman"/>
        <family val="1"/>
        <charset val="204"/>
      </rPr>
      <t>Управление финансов администрации ЗАТО Александровск</t>
    </r>
  </si>
  <si>
    <t>на "01" декабря  2021 года.</t>
  </si>
  <si>
    <t>(наименование муниципального образования)</t>
  </si>
  <si>
    <t>(руб.коп.)</t>
  </si>
  <si>
    <t>№ п/п</t>
  </si>
  <si>
    <t>Наименование бюджета, кредитной организации, предоставивших заимствования (кредитор)</t>
  </si>
  <si>
    <t>№, дата договора, соглашения</t>
  </si>
  <si>
    <t xml:space="preserve">Сумма  заимствований по договору, соглашению            </t>
  </si>
  <si>
    <t>Процентная ставка</t>
  </si>
  <si>
    <t>Дата погашения заимствований по договору, соглашению</t>
  </si>
  <si>
    <t>Возникновение долгового обязательства</t>
  </si>
  <si>
    <t>Погашено за отчетный месяц</t>
  </si>
  <si>
    <r>
      <t xml:space="preserve">Погашено на отчетную дату </t>
    </r>
    <r>
      <rPr>
        <i/>
        <sz val="10"/>
        <rFont val="Times New Roman"/>
        <family val="1"/>
      </rPr>
      <t>(нарастающим итогом)</t>
    </r>
  </si>
  <si>
    <t>Задолженность на отчетную  дату</t>
  </si>
  <si>
    <t xml:space="preserve">Пени, штрафы </t>
  </si>
  <si>
    <t>Цель заимство-ваний</t>
  </si>
  <si>
    <t>Дата оконча-тельных расчетов</t>
  </si>
  <si>
    <t>дата</t>
  </si>
  <si>
    <t>сумма</t>
  </si>
  <si>
    <t>основной долг</t>
  </si>
  <si>
    <t>процен-ты</t>
  </si>
  <si>
    <t>1.Муниципальные ценные бумаги:</t>
  </si>
  <si>
    <t>1.1.</t>
  </si>
  <si>
    <t>ИТОГО:</t>
  </si>
  <si>
    <t>Х</t>
  </si>
  <si>
    <t>2. Бюджетные ссуды:</t>
  </si>
  <si>
    <t>2.1.</t>
  </si>
  <si>
    <t>3. Бюджетные кредиты:</t>
  </si>
  <si>
    <t>3.1.</t>
  </si>
  <si>
    <t>Бюджет Мурманской области - Министерство финансов Мурманской области</t>
  </si>
  <si>
    <t>№ 08-17 от 22.11.2017 (доп.согл.№ 3 от 30.10.2020- произведена рестуктуризация 28500000,00)</t>
  </si>
  <si>
    <t>15.10.2021 -  450 000,00</t>
  </si>
  <si>
    <t>на погашение обязательств по бюджетным кредитам и кредитам, полученным от кредитных организаций</t>
  </si>
  <si>
    <t>14.10.2022 -  450 000,00</t>
  </si>
  <si>
    <t>13.10.2023 -  600 000,00</t>
  </si>
  <si>
    <t>3.2.</t>
  </si>
  <si>
    <t>№ 12-19 от 06.11.2019</t>
  </si>
  <si>
    <t>07.10.2020 - 7 250 000,00</t>
  </si>
  <si>
    <t>на погашение  долговых обязательств по бюджетным кредитам и кредитам, полученным от кредитных организаций</t>
  </si>
  <si>
    <t>07.10.2021 -0,00</t>
  </si>
  <si>
    <t>07.10.2022 - 14 500 000,00</t>
  </si>
  <si>
    <t>3.3.</t>
  </si>
  <si>
    <t>№ 03-20 от 18.06.2020</t>
  </si>
  <si>
    <t>на частичное фтнансирование дефицита бюджета</t>
  </si>
  <si>
    <t>3.4.</t>
  </si>
  <si>
    <t>№ 05-20 от 05.10.2020</t>
  </si>
  <si>
    <t>10.11.2021 - 0,00</t>
  </si>
  <si>
    <t>10.11.2022 - 28 694 000,00</t>
  </si>
  <si>
    <t>4. Кредиты кредитных организаций:</t>
  </si>
  <si>
    <t>4.1.</t>
  </si>
  <si>
    <t>ПАО "Сбербанк России"</t>
  </si>
  <si>
    <t>№ 1-К-2020 от 05.06.2020</t>
  </si>
  <si>
    <t>финансирование дефицита, погашение мун.долга</t>
  </si>
  <si>
    <t>4.2.</t>
  </si>
  <si>
    <t>ПАО "Совкомбанк"</t>
  </si>
  <si>
    <t>№ 1-К-2021 от 11.10.2021</t>
  </si>
  <si>
    <t xml:space="preserve"> погашение муниципального долга и финансирование дефицита бюджета  ЗАТО Александровск</t>
  </si>
  <si>
    <t>4.3.</t>
  </si>
  <si>
    <t>№ 2-К-2021 от 11.10.2021</t>
  </si>
  <si>
    <t>4.4.</t>
  </si>
  <si>
    <t>№ 3-К-2021 от 11.10.2021</t>
  </si>
  <si>
    <t>5. Муниципальные гарантии:</t>
  </si>
  <si>
    <t>5.1.</t>
  </si>
  <si>
    <t>ВСЕГО: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</si>
</sst>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22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9"/>
      <name val="Times New Roman"/>
      <family val="1"/>
    </font>
    <font>
      <sz val="12"/>
      <name val="Arial Cyr"/>
      <charset val="204"/>
    </font>
    <font>
      <sz val="10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  <charset val="204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  <charset val="204"/>
    </font>
    <font>
      <i/>
      <sz val="8"/>
      <name val="Times New Roman"/>
      <family val="1"/>
    </font>
    <font>
      <i/>
      <sz val="8"/>
      <name val="Arial Cyr"/>
      <charset val="204"/>
    </font>
    <font>
      <b/>
      <i/>
      <sz val="9"/>
      <name val="Times New Roman"/>
      <family val="1"/>
    </font>
    <font>
      <b/>
      <i/>
      <sz val="9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sz val="9"/>
      <name val="Arial Cyr"/>
      <charset val="204"/>
    </font>
    <font>
      <sz val="8"/>
      <name val="Times New Roman"/>
      <family val="1"/>
      <charset val="204"/>
    </font>
    <font>
      <sz val="9"/>
      <name val="Times New Roman Cyr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 applyBorder="1"/>
    <xf numFmtId="0" fontId="8" fillId="0" borderId="0" xfId="0" applyFont="1" applyBorder="1"/>
    <xf numFmtId="0" fontId="9" fillId="0" borderId="0" xfId="0" applyFont="1" applyBorder="1"/>
    <xf numFmtId="0" fontId="11" fillId="0" borderId="0" xfId="0" applyFont="1" applyBorder="1" applyAlignment="1">
      <alignment horizontal="left" vertical="top"/>
    </xf>
    <xf numFmtId="0" fontId="12" fillId="0" borderId="0" xfId="0" applyFont="1" applyAlignment="1">
      <alignment horizontal="left" vertical="top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 shrinkToFi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 shrinkToFit="1"/>
    </xf>
    <xf numFmtId="0" fontId="13" fillId="0" borderId="0" xfId="0" applyFont="1" applyBorder="1" applyAlignment="1">
      <alignment horizontal="left" vertical="center" wrapText="1" shrinkToFit="1"/>
    </xf>
    <xf numFmtId="0" fontId="14" fillId="0" borderId="0" xfId="0" applyFont="1" applyBorder="1" applyAlignment="1">
      <alignment horizontal="left" vertical="center" wrapText="1" shrinkToFit="1"/>
    </xf>
    <xf numFmtId="0" fontId="0" fillId="0" borderId="0" xfId="0" applyBorder="1"/>
    <xf numFmtId="0" fontId="5" fillId="0" borderId="1" xfId="0" applyFont="1" applyBorder="1" applyAlignment="1">
      <alignment horizontal="center" vertical="top" wrapText="1" shrinkToFit="1"/>
    </xf>
    <xf numFmtId="0" fontId="5" fillId="0" borderId="2" xfId="0" applyFont="1" applyBorder="1" applyAlignment="1">
      <alignment horizontal="center" vertical="top" wrapText="1" shrinkToFit="1"/>
    </xf>
    <xf numFmtId="0" fontId="5" fillId="0" borderId="3" xfId="0" applyFont="1" applyBorder="1" applyAlignment="1">
      <alignment horizontal="center" vertical="top" wrapText="1" shrinkToFit="1"/>
    </xf>
    <xf numFmtId="0" fontId="5" fillId="0" borderId="4" xfId="0" applyFont="1" applyBorder="1" applyAlignment="1">
      <alignment horizontal="center" vertical="top" wrapText="1" shrinkToFit="1"/>
    </xf>
    <xf numFmtId="0" fontId="5" fillId="0" borderId="0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0" fontId="8" fillId="0" borderId="1" xfId="0" applyFont="1" applyBorder="1"/>
    <xf numFmtId="0" fontId="8" fillId="0" borderId="1" xfId="0" applyFont="1" applyFill="1" applyBorder="1"/>
    <xf numFmtId="14" fontId="3" fillId="0" borderId="1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164" fontId="8" fillId="0" borderId="5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4" fontId="3" fillId="0" borderId="5" xfId="0" applyNumberFormat="1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14" fontId="3" fillId="0" borderId="5" xfId="0" applyNumberFormat="1" applyFont="1" applyBorder="1" applyAlignment="1">
      <alignment horizontal="center" wrapText="1"/>
    </xf>
    <xf numFmtId="4" fontId="3" fillId="0" borderId="5" xfId="0" applyNumberFormat="1" applyFont="1" applyBorder="1" applyAlignment="1">
      <alignment horizontal="center" wrapText="1"/>
    </xf>
    <xf numFmtId="164" fontId="3" fillId="2" borderId="5" xfId="0" applyNumberFormat="1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right"/>
    </xf>
    <xf numFmtId="4" fontId="16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4" fontId="3" fillId="0" borderId="1" xfId="0" applyNumberFormat="1" applyFont="1" applyBorder="1" applyAlignment="1">
      <alignment horizontal="center" vertical="center"/>
    </xf>
    <xf numFmtId="164" fontId="17" fillId="0" borderId="1" xfId="0" applyNumberFormat="1" applyFont="1" applyBorder="1" applyAlignment="1">
      <alignment horizontal="center" vertical="center"/>
    </xf>
    <xf numFmtId="164" fontId="17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64" fontId="17" fillId="0" borderId="5" xfId="0" applyNumberFormat="1" applyFont="1" applyFill="1" applyBorder="1" applyAlignment="1">
      <alignment horizontal="center" vertical="center"/>
    </xf>
    <xf numFmtId="164" fontId="18" fillId="0" borderId="5" xfId="0" applyNumberFormat="1" applyFont="1" applyBorder="1" applyAlignment="1">
      <alignment horizontal="center" vertical="center" wrapText="1"/>
    </xf>
    <xf numFmtId="164" fontId="16" fillId="0" borderId="1" xfId="0" applyNumberFormat="1" applyFont="1" applyBorder="1" applyAlignment="1">
      <alignment horizontal="center"/>
    </xf>
    <xf numFmtId="0" fontId="8" fillId="0" borderId="6" xfId="0" applyFont="1" applyFill="1" applyBorder="1"/>
    <xf numFmtId="0" fontId="17" fillId="0" borderId="6" xfId="0" applyFont="1" applyFill="1" applyBorder="1" applyAlignment="1">
      <alignment horizontal="center" wrapText="1"/>
    </xf>
    <xf numFmtId="0" fontId="19" fillId="0" borderId="1" xfId="0" applyFont="1" applyFill="1" applyBorder="1" applyAlignment="1">
      <alignment wrapText="1"/>
    </xf>
    <xf numFmtId="3" fontId="20" fillId="0" borderId="1" xfId="0" applyNumberFormat="1" applyFont="1" applyFill="1" applyBorder="1" applyAlignment="1">
      <alignment horizontal="center"/>
    </xf>
    <xf numFmtId="14" fontId="17" fillId="0" borderId="1" xfId="0" applyNumberFormat="1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4" fontId="20" fillId="0" borderId="1" xfId="0" applyNumberFormat="1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17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wrapText="1"/>
    </xf>
    <xf numFmtId="0" fontId="10" fillId="0" borderId="6" xfId="0" applyFont="1" applyBorder="1"/>
    <xf numFmtId="0" fontId="0" fillId="0" borderId="1" xfId="0" applyBorder="1"/>
    <xf numFmtId="0" fontId="10" fillId="0" borderId="1" xfId="0" applyFont="1" applyFill="1" applyBorder="1"/>
    <xf numFmtId="0" fontId="10" fillId="0" borderId="0" xfId="0" applyFont="1" applyFill="1" applyBorder="1"/>
    <xf numFmtId="0" fontId="8" fillId="0" borderId="0" xfId="0" applyFont="1" applyBorder="1" applyAlignment="1">
      <alignment horizontal="center"/>
    </xf>
    <xf numFmtId="4" fontId="16" fillId="0" borderId="0" xfId="0" applyNumberFormat="1" applyFont="1" applyBorder="1" applyAlignment="1">
      <alignment horizontal="center"/>
    </xf>
    <xf numFmtId="0" fontId="21" fillId="0" borderId="0" xfId="0" applyFont="1"/>
    <xf numFmtId="0" fontId="3" fillId="0" borderId="0" xfId="0" applyFont="1" applyAlignment="1">
      <alignment horizontal="left"/>
    </xf>
    <xf numFmtId="0" fontId="5" fillId="0" borderId="6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49" fontId="5" fillId="0" borderId="6" xfId="0" applyNumberFormat="1" applyFont="1" applyBorder="1" applyAlignment="1">
      <alignment horizontal="center" vertical="top" wrapText="1" shrinkToFit="1"/>
    </xf>
    <xf numFmtId="0" fontId="1" fillId="0" borderId="5" xfId="0" applyFont="1" applyBorder="1" applyAlignment="1">
      <alignment vertical="top"/>
    </xf>
    <xf numFmtId="0" fontId="5" fillId="0" borderId="6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 shrinkToFit="1"/>
    </xf>
    <xf numFmtId="0" fontId="1" fillId="0" borderId="5" xfId="0" applyFont="1" applyBorder="1" applyAlignment="1">
      <alignment vertical="top" wrapText="1" shrinkToFit="1"/>
    </xf>
    <xf numFmtId="0" fontId="5" fillId="0" borderId="1" xfId="0" applyFont="1" applyBorder="1" applyAlignment="1">
      <alignment horizontal="center" vertical="top" wrapText="1" shrinkToFit="1"/>
    </xf>
    <xf numFmtId="0" fontId="5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/>
    </xf>
    <xf numFmtId="0" fontId="8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8" fillId="0" borderId="4" xfId="0" applyFont="1" applyFill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8" fillId="0" borderId="3" xfId="0" applyFont="1" applyFill="1" applyBorder="1" applyAlignment="1">
      <alignment vertical="top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wrapText="1"/>
    </xf>
    <xf numFmtId="2" fontId="3" fillId="0" borderId="0" xfId="0" applyNumberFormat="1" applyFont="1" applyBorder="1" applyAlignment="1">
      <alignment horizontal="center" wrapText="1"/>
    </xf>
    <xf numFmtId="2" fontId="3" fillId="0" borderId="10" xfId="0" applyNumberFormat="1" applyFont="1" applyBorder="1" applyAlignment="1">
      <alignment horizont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5" xfId="0" applyNumberFormat="1" applyFont="1" applyFill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4" fontId="3" fillId="0" borderId="6" xfId="0" applyNumberFormat="1" applyFont="1" applyFill="1" applyBorder="1" applyAlignment="1">
      <alignment horizontal="center" vertical="center"/>
    </xf>
    <xf numFmtId="164" fontId="3" fillId="0" borderId="7" xfId="0" applyNumberFormat="1" applyFont="1" applyFill="1" applyBorder="1" applyAlignment="1">
      <alignment horizontal="center" vertical="center"/>
    </xf>
    <xf numFmtId="164" fontId="3" fillId="0" borderId="5" xfId="0" applyNumberFormat="1" applyFont="1" applyFill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/>
    </xf>
    <xf numFmtId="14" fontId="3" fillId="0" borderId="12" xfId="0" applyNumberFormat="1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4" fontId="3" fillId="0" borderId="6" xfId="0" applyNumberFormat="1" applyFont="1" applyBorder="1" applyAlignment="1">
      <alignment horizontal="center" vertical="center" wrapText="1"/>
    </xf>
    <xf numFmtId="14" fontId="3" fillId="0" borderId="7" xfId="0" applyNumberFormat="1" applyFont="1" applyBorder="1" applyAlignment="1">
      <alignment horizontal="center" vertical="center" wrapText="1"/>
    </xf>
    <xf numFmtId="14" fontId="3" fillId="0" borderId="5" xfId="0" applyNumberFormat="1" applyFont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/>
    </xf>
    <xf numFmtId="164" fontId="3" fillId="2" borderId="7" xfId="0" applyNumberFormat="1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/>
    </xf>
    <xf numFmtId="164" fontId="8" fillId="0" borderId="7" xfId="0" applyNumberFormat="1" applyFont="1" applyBorder="1" applyAlignment="1">
      <alignment horizontal="center"/>
    </xf>
    <xf numFmtId="164" fontId="8" fillId="0" borderId="5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4" fontId="3" fillId="0" borderId="6" xfId="0" applyNumberFormat="1" applyFont="1" applyBorder="1" applyAlignment="1">
      <alignment horizontal="center" vertical="center"/>
    </xf>
    <xf numFmtId="14" fontId="3" fillId="0" borderId="7" xfId="0" applyNumberFormat="1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64" fontId="17" fillId="0" borderId="6" xfId="0" applyNumberFormat="1" applyFont="1" applyBorder="1" applyAlignment="1">
      <alignment horizontal="center" vertical="center"/>
    </xf>
    <xf numFmtId="164" fontId="17" fillId="0" borderId="7" xfId="0" applyNumberFormat="1" applyFont="1" applyBorder="1" applyAlignment="1">
      <alignment horizontal="center" vertical="center"/>
    </xf>
    <xf numFmtId="164" fontId="17" fillId="0" borderId="5" xfId="0" applyNumberFormat="1" applyFont="1" applyBorder="1" applyAlignment="1">
      <alignment horizontal="center" vertical="center"/>
    </xf>
    <xf numFmtId="0" fontId="17" fillId="0" borderId="6" xfId="0" applyFont="1" applyBorder="1" applyAlignment="1">
      <alignment horizontal="justify" vertical="center"/>
    </xf>
    <xf numFmtId="0" fontId="17" fillId="0" borderId="7" xfId="0" applyFont="1" applyBorder="1" applyAlignment="1">
      <alignment horizontal="justify" vertical="center"/>
    </xf>
    <xf numFmtId="0" fontId="17" fillId="0" borderId="5" xfId="0" applyFont="1" applyBorder="1" applyAlignment="1">
      <alignment horizontal="justify" vertical="center"/>
    </xf>
    <xf numFmtId="164" fontId="17" fillId="0" borderId="6" xfId="0" applyNumberFormat="1" applyFont="1" applyFill="1" applyBorder="1" applyAlignment="1">
      <alignment horizontal="center" vertical="center"/>
    </xf>
    <xf numFmtId="164" fontId="17" fillId="0" borderId="7" xfId="0" applyNumberFormat="1" applyFont="1" applyFill="1" applyBorder="1" applyAlignment="1">
      <alignment horizontal="center" vertical="center"/>
    </xf>
    <xf numFmtId="164" fontId="17" fillId="0" borderId="5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Normal="100" workbookViewId="0">
      <pane ySplit="9" topLeftCell="A43" activePane="bottomLeft" state="frozen"/>
      <selection activeCell="L22" sqref="L22"/>
      <selection pane="bottomLeft" activeCell="A47" sqref="A47:IV48"/>
    </sheetView>
  </sheetViews>
  <sheetFormatPr defaultRowHeight="12.75"/>
  <cols>
    <col min="1" max="1" width="5.5703125" customWidth="1"/>
    <col min="2" max="2" width="19.140625" customWidth="1"/>
    <col min="3" max="3" width="21.140625" customWidth="1"/>
    <col min="4" max="4" width="14.42578125" customWidth="1"/>
    <col min="5" max="5" width="11.140625" customWidth="1"/>
    <col min="6" max="6" width="22.85546875" customWidth="1"/>
    <col min="7" max="7" width="10.42578125" customWidth="1"/>
    <col min="8" max="8" width="14.85546875" customWidth="1"/>
    <col min="9" max="9" width="14.28515625" customWidth="1"/>
    <col min="10" max="10" width="12.7109375" customWidth="1"/>
    <col min="11" max="11" width="15.140625" customWidth="1"/>
    <col min="12" max="12" width="14.5703125" customWidth="1"/>
    <col min="13" max="13" width="15.28515625" customWidth="1"/>
    <col min="14" max="14" width="13" customWidth="1"/>
    <col min="15" max="15" width="10.140625" customWidth="1"/>
    <col min="16" max="16" width="23.5703125" customWidth="1"/>
    <col min="17" max="17" width="12.5703125" customWidth="1"/>
    <col min="18" max="18" width="10.7109375" customWidth="1"/>
    <col min="19" max="19" width="11.42578125" customWidth="1"/>
    <col min="21" max="21" width="11" customWidth="1"/>
    <col min="22" max="22" width="12.7109375" customWidth="1"/>
  </cols>
  <sheetData>
    <row r="1" spans="1:23">
      <c r="H1" s="1"/>
      <c r="O1" s="70" t="s">
        <v>0</v>
      </c>
      <c r="P1" s="70"/>
      <c r="Q1" s="70"/>
    </row>
    <row r="2" spans="1:23">
      <c r="O2" s="70" t="s">
        <v>1</v>
      </c>
      <c r="P2" s="70"/>
      <c r="Q2" s="70"/>
    </row>
    <row r="3" spans="1:23">
      <c r="O3" s="70" t="s">
        <v>2</v>
      </c>
      <c r="P3" s="70"/>
      <c r="Q3" s="70"/>
    </row>
    <row r="4" spans="1:23" ht="15" customHeight="1">
      <c r="B4" s="2"/>
      <c r="C4" s="2"/>
      <c r="D4" s="2"/>
      <c r="E4" s="2"/>
      <c r="F4" s="2"/>
      <c r="G4" s="2"/>
      <c r="H4" s="2"/>
      <c r="I4" s="2"/>
      <c r="J4" s="2"/>
      <c r="K4" s="2"/>
      <c r="O4" s="70" t="s">
        <v>3</v>
      </c>
      <c r="P4" s="70"/>
      <c r="Q4" s="70"/>
    </row>
    <row r="5" spans="1:23" ht="15.75" customHeight="1">
      <c r="A5" s="3"/>
      <c r="B5" s="4" t="s">
        <v>4</v>
      </c>
      <c r="C5" s="4"/>
      <c r="D5" s="4"/>
      <c r="E5" s="4"/>
      <c r="F5" s="4"/>
      <c r="G5" s="5"/>
      <c r="H5" s="5"/>
      <c r="I5" s="5"/>
      <c r="J5" s="5"/>
      <c r="K5" s="5"/>
      <c r="L5" s="6"/>
      <c r="M5" s="6"/>
      <c r="N5" s="6"/>
      <c r="O5" s="6"/>
      <c r="P5" s="6"/>
      <c r="Q5" s="3"/>
      <c r="R5" s="3"/>
      <c r="S5" s="3"/>
      <c r="T5" s="3"/>
    </row>
    <row r="6" spans="1:23" ht="16.5" customHeight="1">
      <c r="A6" s="3"/>
      <c r="B6" s="7" t="s">
        <v>5</v>
      </c>
      <c r="C6" s="8"/>
      <c r="D6" s="8"/>
      <c r="E6" s="9"/>
      <c r="F6" s="9"/>
      <c r="G6" s="10" t="s">
        <v>6</v>
      </c>
      <c r="H6" s="11"/>
      <c r="I6" s="11"/>
      <c r="J6" s="11"/>
      <c r="K6" s="11"/>
      <c r="L6" s="11"/>
      <c r="Q6" s="3"/>
      <c r="R6" s="3"/>
      <c r="S6" s="3"/>
      <c r="T6" s="3"/>
    </row>
    <row r="7" spans="1:23" ht="15" customHeight="1">
      <c r="A7" s="5"/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4"/>
      <c r="N7" s="13"/>
      <c r="O7" s="13"/>
      <c r="P7" s="15" t="s">
        <v>7</v>
      </c>
      <c r="Q7" s="13"/>
      <c r="R7" s="16"/>
      <c r="S7" s="16"/>
      <c r="T7" s="16"/>
      <c r="U7" s="17"/>
      <c r="V7" s="17"/>
      <c r="W7" s="18"/>
    </row>
    <row r="8" spans="1:23" ht="52.5" customHeight="1">
      <c r="A8" s="71" t="s">
        <v>8</v>
      </c>
      <c r="B8" s="73" t="s">
        <v>9</v>
      </c>
      <c r="C8" s="75" t="s">
        <v>10</v>
      </c>
      <c r="D8" s="75" t="s">
        <v>11</v>
      </c>
      <c r="E8" s="76" t="s">
        <v>12</v>
      </c>
      <c r="F8" s="76" t="s">
        <v>13</v>
      </c>
      <c r="G8" s="78" t="s">
        <v>14</v>
      </c>
      <c r="H8" s="78"/>
      <c r="I8" s="79" t="s">
        <v>15</v>
      </c>
      <c r="J8" s="80"/>
      <c r="K8" s="79" t="s">
        <v>16</v>
      </c>
      <c r="L8" s="80"/>
      <c r="M8" s="79" t="s">
        <v>17</v>
      </c>
      <c r="N8" s="80"/>
      <c r="O8" s="76" t="s">
        <v>18</v>
      </c>
      <c r="P8" s="75" t="s">
        <v>19</v>
      </c>
      <c r="Q8" s="75" t="s">
        <v>20</v>
      </c>
      <c r="R8" s="16"/>
      <c r="S8" s="16"/>
      <c r="T8" s="16"/>
      <c r="U8" s="17"/>
      <c r="V8" s="17"/>
      <c r="W8" s="18"/>
    </row>
    <row r="9" spans="1:23" ht="24" customHeight="1">
      <c r="A9" s="72"/>
      <c r="B9" s="74"/>
      <c r="C9" s="72"/>
      <c r="D9" s="72"/>
      <c r="E9" s="77"/>
      <c r="F9" s="77"/>
      <c r="G9" s="20" t="s">
        <v>21</v>
      </c>
      <c r="H9" s="20" t="s">
        <v>22</v>
      </c>
      <c r="I9" s="21" t="s">
        <v>23</v>
      </c>
      <c r="J9" s="19" t="s">
        <v>24</v>
      </c>
      <c r="K9" s="21" t="s">
        <v>23</v>
      </c>
      <c r="L9" s="19" t="s">
        <v>24</v>
      </c>
      <c r="M9" s="19" t="s">
        <v>23</v>
      </c>
      <c r="N9" s="22" t="s">
        <v>24</v>
      </c>
      <c r="O9" s="77"/>
      <c r="P9" s="72"/>
      <c r="Q9" s="81"/>
      <c r="R9" s="23"/>
      <c r="S9" s="23"/>
      <c r="T9" s="23"/>
      <c r="U9" s="18"/>
      <c r="V9" s="18"/>
      <c r="W9" s="18"/>
    </row>
    <row r="10" spans="1:23" ht="12" customHeight="1">
      <c r="A10" s="24">
        <v>1</v>
      </c>
      <c r="B10" s="24">
        <v>2</v>
      </c>
      <c r="C10" s="24">
        <v>3</v>
      </c>
      <c r="D10" s="24">
        <v>4</v>
      </c>
      <c r="E10" s="24">
        <v>5</v>
      </c>
      <c r="F10" s="24">
        <v>6</v>
      </c>
      <c r="G10" s="24">
        <v>7</v>
      </c>
      <c r="H10" s="24">
        <v>8</v>
      </c>
      <c r="I10" s="24">
        <v>9</v>
      </c>
      <c r="J10" s="24">
        <v>10</v>
      </c>
      <c r="K10" s="24">
        <v>11</v>
      </c>
      <c r="L10" s="24">
        <v>12</v>
      </c>
      <c r="M10" s="24">
        <v>13</v>
      </c>
      <c r="N10" s="24">
        <v>14</v>
      </c>
      <c r="O10" s="24">
        <v>15</v>
      </c>
      <c r="P10" s="24">
        <v>16</v>
      </c>
      <c r="Q10" s="25">
        <v>17</v>
      </c>
      <c r="R10" s="3"/>
      <c r="S10" s="23"/>
      <c r="T10" s="23"/>
      <c r="U10" s="18"/>
      <c r="V10" s="18"/>
      <c r="W10" s="18"/>
    </row>
    <row r="11" spans="1:23" s="18" customFormat="1" ht="17.25" customHeight="1">
      <c r="A11" s="82" t="s">
        <v>25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23"/>
      <c r="S11" s="23"/>
      <c r="T11" s="23"/>
    </row>
    <row r="12" spans="1:23" s="18" customFormat="1" ht="14.25" customHeight="1">
      <c r="A12" s="26" t="s">
        <v>26</v>
      </c>
      <c r="B12" s="26"/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8">
        <v>0</v>
      </c>
      <c r="R12" s="23"/>
      <c r="S12" s="23"/>
      <c r="T12" s="23"/>
    </row>
    <row r="13" spans="1:23" s="18" customFormat="1" ht="15" customHeight="1">
      <c r="A13" s="26"/>
      <c r="B13" s="29" t="s">
        <v>27</v>
      </c>
      <c r="C13" s="26" t="s">
        <v>28</v>
      </c>
      <c r="D13" s="26"/>
      <c r="E13" s="26" t="s">
        <v>28</v>
      </c>
      <c r="F13" s="26" t="s">
        <v>28</v>
      </c>
      <c r="G13" s="26"/>
      <c r="H13" s="26"/>
      <c r="I13" s="26"/>
      <c r="J13" s="26"/>
      <c r="K13" s="26"/>
      <c r="L13" s="26"/>
      <c r="M13" s="26"/>
      <c r="N13" s="26"/>
      <c r="O13" s="26"/>
      <c r="P13" s="26" t="s">
        <v>28</v>
      </c>
      <c r="Q13" s="26" t="s">
        <v>28</v>
      </c>
      <c r="R13" s="23"/>
      <c r="S13" s="23"/>
      <c r="T13" s="23"/>
    </row>
    <row r="14" spans="1:23" ht="17.25" customHeight="1">
      <c r="A14" s="84" t="s">
        <v>29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6"/>
      <c r="R14" s="3"/>
      <c r="S14" s="3"/>
      <c r="T14" s="3"/>
    </row>
    <row r="15" spans="1:23" ht="17.25" customHeight="1">
      <c r="A15" s="30" t="s">
        <v>30</v>
      </c>
      <c r="B15" s="29"/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8">
        <v>0</v>
      </c>
      <c r="R15" s="3"/>
      <c r="S15" s="3"/>
      <c r="T15" s="3"/>
    </row>
    <row r="16" spans="1:23" ht="15" customHeight="1">
      <c r="A16" s="30"/>
      <c r="B16" s="29" t="s">
        <v>27</v>
      </c>
      <c r="C16" s="26" t="s">
        <v>28</v>
      </c>
      <c r="D16" s="26"/>
      <c r="E16" s="26" t="s">
        <v>28</v>
      </c>
      <c r="F16" s="26" t="s">
        <v>28</v>
      </c>
      <c r="G16" s="26"/>
      <c r="H16" s="26"/>
      <c r="I16" s="26"/>
      <c r="J16" s="26"/>
      <c r="K16" s="26"/>
      <c r="L16" s="26"/>
      <c r="M16" s="26"/>
      <c r="N16" s="26"/>
      <c r="O16" s="26"/>
      <c r="P16" s="26" t="s">
        <v>28</v>
      </c>
      <c r="Q16" s="26" t="s">
        <v>28</v>
      </c>
      <c r="R16" s="3"/>
      <c r="S16" s="3"/>
      <c r="T16" s="3"/>
    </row>
    <row r="17" spans="1:20" ht="18" customHeight="1">
      <c r="A17" s="84" t="s">
        <v>31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8"/>
      <c r="R17" s="3"/>
      <c r="S17" s="3"/>
      <c r="T17" s="3"/>
    </row>
    <row r="18" spans="1:20" ht="21.75" customHeight="1">
      <c r="A18" s="89" t="s">
        <v>32</v>
      </c>
      <c r="B18" s="92" t="s">
        <v>33</v>
      </c>
      <c r="C18" s="95" t="s">
        <v>34</v>
      </c>
      <c r="D18" s="98">
        <v>30000000</v>
      </c>
      <c r="E18" s="101">
        <v>0.1</v>
      </c>
      <c r="F18" s="31" t="s">
        <v>35</v>
      </c>
      <c r="G18" s="104">
        <v>43067</v>
      </c>
      <c r="H18" s="98">
        <v>30000000</v>
      </c>
      <c r="I18" s="107"/>
      <c r="J18" s="110"/>
      <c r="K18" s="107">
        <f>28500000+450000</f>
        <v>28950000</v>
      </c>
      <c r="L18" s="98">
        <f>2794.52+30000+30000+24918.03+254.1</f>
        <v>87966.65</v>
      </c>
      <c r="M18" s="113">
        <f>H18-K18</f>
        <v>1050000</v>
      </c>
      <c r="N18" s="116"/>
      <c r="O18" s="119"/>
      <c r="P18" s="122" t="s">
        <v>36</v>
      </c>
      <c r="Q18" s="125">
        <v>45212</v>
      </c>
      <c r="R18" s="3"/>
      <c r="S18" s="3"/>
      <c r="T18" s="3"/>
    </row>
    <row r="19" spans="1:20" ht="19.5" customHeight="1">
      <c r="A19" s="90"/>
      <c r="B19" s="93"/>
      <c r="C19" s="96"/>
      <c r="D19" s="99"/>
      <c r="E19" s="102"/>
      <c r="F19" s="31" t="s">
        <v>37</v>
      </c>
      <c r="G19" s="105"/>
      <c r="H19" s="99"/>
      <c r="I19" s="108"/>
      <c r="J19" s="111"/>
      <c r="K19" s="108"/>
      <c r="L19" s="99"/>
      <c r="M19" s="114"/>
      <c r="N19" s="117"/>
      <c r="O19" s="120"/>
      <c r="P19" s="123"/>
      <c r="Q19" s="126"/>
      <c r="R19" s="3"/>
      <c r="S19" s="3"/>
      <c r="T19" s="3"/>
    </row>
    <row r="20" spans="1:20" ht="18" customHeight="1">
      <c r="A20" s="91"/>
      <c r="B20" s="94"/>
      <c r="C20" s="97"/>
      <c r="D20" s="100"/>
      <c r="E20" s="103"/>
      <c r="F20" s="31" t="s">
        <v>38</v>
      </c>
      <c r="G20" s="106"/>
      <c r="H20" s="100"/>
      <c r="I20" s="109"/>
      <c r="J20" s="112"/>
      <c r="K20" s="109"/>
      <c r="L20" s="100"/>
      <c r="M20" s="115"/>
      <c r="N20" s="118"/>
      <c r="O20" s="121"/>
      <c r="P20" s="124"/>
      <c r="Q20" s="127"/>
      <c r="R20" s="3"/>
      <c r="S20" s="3"/>
      <c r="T20" s="3"/>
    </row>
    <row r="21" spans="1:20" ht="24.75" customHeight="1">
      <c r="A21" s="116" t="s">
        <v>39</v>
      </c>
      <c r="B21" s="92" t="s">
        <v>33</v>
      </c>
      <c r="C21" s="92" t="s">
        <v>40</v>
      </c>
      <c r="D21" s="128">
        <v>21750000</v>
      </c>
      <c r="E21" s="128">
        <v>0.1</v>
      </c>
      <c r="F21" s="31" t="s">
        <v>41</v>
      </c>
      <c r="G21" s="131">
        <v>43776</v>
      </c>
      <c r="H21" s="113">
        <v>21750000</v>
      </c>
      <c r="I21" s="128"/>
      <c r="J21" s="134"/>
      <c r="K21" s="128">
        <v>7250000</v>
      </c>
      <c r="L21" s="113">
        <f>3277.4+20066.26</f>
        <v>23343.66</v>
      </c>
      <c r="M21" s="113">
        <f>H21-K21</f>
        <v>14500000</v>
      </c>
      <c r="N21" s="137"/>
      <c r="O21" s="140"/>
      <c r="P21" s="122" t="s">
        <v>42</v>
      </c>
      <c r="Q21" s="143">
        <v>44841</v>
      </c>
      <c r="R21" s="3"/>
      <c r="S21" s="3"/>
      <c r="T21" s="3"/>
    </row>
    <row r="22" spans="1:20" ht="25.5" customHeight="1">
      <c r="A22" s="117"/>
      <c r="B22" s="93"/>
      <c r="C22" s="93"/>
      <c r="D22" s="129"/>
      <c r="E22" s="129"/>
      <c r="F22" s="31" t="s">
        <v>43</v>
      </c>
      <c r="G22" s="132"/>
      <c r="H22" s="114"/>
      <c r="I22" s="129"/>
      <c r="J22" s="135"/>
      <c r="K22" s="129"/>
      <c r="L22" s="114"/>
      <c r="M22" s="114"/>
      <c r="N22" s="138"/>
      <c r="O22" s="141"/>
      <c r="P22" s="123"/>
      <c r="Q22" s="144"/>
      <c r="R22" s="3"/>
      <c r="S22" s="3"/>
      <c r="T22" s="3"/>
    </row>
    <row r="23" spans="1:20" ht="21.75" customHeight="1">
      <c r="A23" s="118"/>
      <c r="B23" s="94"/>
      <c r="C23" s="94"/>
      <c r="D23" s="130"/>
      <c r="E23" s="130"/>
      <c r="F23" s="31" t="s">
        <v>44</v>
      </c>
      <c r="G23" s="133"/>
      <c r="H23" s="115"/>
      <c r="I23" s="130"/>
      <c r="J23" s="136"/>
      <c r="K23" s="130"/>
      <c r="L23" s="115"/>
      <c r="M23" s="115"/>
      <c r="N23" s="139"/>
      <c r="O23" s="142"/>
      <c r="P23" s="124"/>
      <c r="Q23" s="145"/>
      <c r="R23" s="3"/>
      <c r="S23" s="3"/>
      <c r="T23" s="3"/>
    </row>
    <row r="24" spans="1:20" ht="49.5" customHeight="1">
      <c r="A24" s="36" t="s">
        <v>45</v>
      </c>
      <c r="B24" s="37" t="s">
        <v>33</v>
      </c>
      <c r="C24" s="38" t="s">
        <v>46</v>
      </c>
      <c r="D24" s="34">
        <v>8700000</v>
      </c>
      <c r="E24" s="39">
        <v>0.1</v>
      </c>
      <c r="F24" s="31">
        <v>44875</v>
      </c>
      <c r="G24" s="40">
        <v>44008</v>
      </c>
      <c r="H24" s="41">
        <v>8700000</v>
      </c>
      <c r="I24" s="34"/>
      <c r="J24" s="42"/>
      <c r="K24" s="34"/>
      <c r="L24" s="43">
        <v>4492.62</v>
      </c>
      <c r="M24" s="41">
        <f>H24-K24</f>
        <v>8700000</v>
      </c>
      <c r="N24" s="33"/>
      <c r="O24" s="34"/>
      <c r="P24" s="41" t="s">
        <v>47</v>
      </c>
      <c r="Q24" s="35">
        <v>44875</v>
      </c>
      <c r="R24" s="3"/>
      <c r="S24" s="3"/>
      <c r="T24" s="3"/>
    </row>
    <row r="25" spans="1:20" ht="30" customHeight="1">
      <c r="A25" s="116" t="s">
        <v>48</v>
      </c>
      <c r="B25" s="146" t="s">
        <v>33</v>
      </c>
      <c r="C25" s="92" t="s">
        <v>49</v>
      </c>
      <c r="D25" s="128">
        <v>28694000</v>
      </c>
      <c r="E25" s="148">
        <v>0.1</v>
      </c>
      <c r="F25" s="31" t="s">
        <v>50</v>
      </c>
      <c r="G25" s="131">
        <v>44110</v>
      </c>
      <c r="H25" s="113">
        <v>28694000</v>
      </c>
      <c r="I25" s="113"/>
      <c r="J25" s="113"/>
      <c r="K25" s="113"/>
      <c r="L25" s="113">
        <v>6820.7</v>
      </c>
      <c r="M25" s="113">
        <v>28694000</v>
      </c>
      <c r="N25" s="113"/>
      <c r="O25" s="113"/>
      <c r="P25" s="113" t="s">
        <v>47</v>
      </c>
      <c r="Q25" s="143">
        <v>44875</v>
      </c>
      <c r="R25" s="3"/>
      <c r="S25" s="3"/>
      <c r="T25" s="3"/>
    </row>
    <row r="26" spans="1:20" ht="26.25" customHeight="1">
      <c r="A26" s="118"/>
      <c r="B26" s="147"/>
      <c r="C26" s="94"/>
      <c r="D26" s="130"/>
      <c r="E26" s="149"/>
      <c r="F26" s="31" t="s">
        <v>51</v>
      </c>
      <c r="G26" s="133"/>
      <c r="H26" s="115"/>
      <c r="I26" s="115"/>
      <c r="J26" s="115"/>
      <c r="K26" s="115"/>
      <c r="L26" s="115"/>
      <c r="M26" s="115"/>
      <c r="N26" s="115"/>
      <c r="O26" s="115"/>
      <c r="P26" s="115"/>
      <c r="Q26" s="144"/>
      <c r="R26" s="3"/>
      <c r="S26" s="3"/>
      <c r="T26" s="3"/>
    </row>
    <row r="27" spans="1:20" ht="13.5" customHeight="1">
      <c r="A27" s="30"/>
      <c r="B27" s="29" t="s">
        <v>27</v>
      </c>
      <c r="C27" s="26" t="s">
        <v>28</v>
      </c>
      <c r="D27" s="44">
        <f>SUM(D18:D26)</f>
        <v>89144000</v>
      </c>
      <c r="E27" s="26" t="s">
        <v>28</v>
      </c>
      <c r="F27" s="26" t="s">
        <v>28</v>
      </c>
      <c r="G27" s="26"/>
      <c r="H27" s="44">
        <f t="shared" ref="H27:M27" si="0">SUM(H18:H26)</f>
        <v>89144000</v>
      </c>
      <c r="I27" s="44">
        <f t="shared" si="0"/>
        <v>0</v>
      </c>
      <c r="J27" s="44">
        <f t="shared" si="0"/>
        <v>0</v>
      </c>
      <c r="K27" s="44">
        <f t="shared" si="0"/>
        <v>36200000</v>
      </c>
      <c r="L27" s="44">
        <f t="shared" si="0"/>
        <v>122623.62999999999</v>
      </c>
      <c r="M27" s="44">
        <f t="shared" si="0"/>
        <v>52944000</v>
      </c>
      <c r="N27" s="27"/>
      <c r="O27" s="45"/>
      <c r="P27" s="26" t="s">
        <v>28</v>
      </c>
      <c r="Q27" s="26" t="s">
        <v>28</v>
      </c>
      <c r="R27" s="3"/>
      <c r="S27" s="3"/>
      <c r="T27" s="3"/>
    </row>
    <row r="28" spans="1:20" ht="17.25" customHeight="1">
      <c r="A28" s="84" t="s">
        <v>52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6"/>
      <c r="R28" s="3"/>
      <c r="S28" s="3"/>
      <c r="T28" s="3"/>
    </row>
    <row r="29" spans="1:20" ht="32.25" customHeight="1">
      <c r="A29" s="92" t="s">
        <v>53</v>
      </c>
      <c r="B29" s="92" t="s">
        <v>54</v>
      </c>
      <c r="C29" s="153" t="s">
        <v>55</v>
      </c>
      <c r="D29" s="153">
        <v>271000000</v>
      </c>
      <c r="E29" s="150">
        <v>8.9</v>
      </c>
      <c r="F29" s="143">
        <v>44561</v>
      </c>
      <c r="G29" s="46">
        <v>43997</v>
      </c>
      <c r="H29" s="47">
        <v>217800000</v>
      </c>
      <c r="I29" s="159">
        <v>90000000</v>
      </c>
      <c r="J29" s="159">
        <v>1419123.29</v>
      </c>
      <c r="K29" s="153">
        <f>20000000+30000000+30000000+65000000+7000000+30000000+30000000+35000000+90000000</f>
        <v>337000000</v>
      </c>
      <c r="L29" s="159">
        <f>9406328.36+21982.51+1665153.43+1768295.89-14630.13+1635893.16+1528849.31+1579810.96+1876558.9+2048463.01+1937517.8+1726356.16+1783901.37+1419123.29</f>
        <v>28383604.02</v>
      </c>
      <c r="M29" s="153">
        <f>H29+H30+H31+H32+H33+H34+H35+H36-K29+H37</f>
        <v>146000000</v>
      </c>
      <c r="N29" s="153"/>
      <c r="O29" s="153"/>
      <c r="P29" s="156" t="s">
        <v>56</v>
      </c>
      <c r="Q29" s="143">
        <v>44561</v>
      </c>
      <c r="R29" s="3"/>
      <c r="S29" s="3"/>
      <c r="T29" s="3"/>
    </row>
    <row r="30" spans="1:20" ht="32.25" customHeight="1">
      <c r="A30" s="93"/>
      <c r="B30" s="93"/>
      <c r="C30" s="154"/>
      <c r="D30" s="154"/>
      <c r="E30" s="151"/>
      <c r="F30" s="144"/>
      <c r="G30" s="46">
        <v>44134</v>
      </c>
      <c r="H30" s="47">
        <v>10000000</v>
      </c>
      <c r="I30" s="160"/>
      <c r="J30" s="160"/>
      <c r="K30" s="154"/>
      <c r="L30" s="160"/>
      <c r="M30" s="154"/>
      <c r="N30" s="154"/>
      <c r="O30" s="154"/>
      <c r="P30" s="157"/>
      <c r="Q30" s="144"/>
      <c r="R30" s="3"/>
      <c r="S30" s="3"/>
      <c r="T30" s="3"/>
    </row>
    <row r="31" spans="1:20" ht="32.25" customHeight="1">
      <c r="A31" s="93"/>
      <c r="B31" s="93"/>
      <c r="C31" s="154"/>
      <c r="D31" s="154"/>
      <c r="E31" s="151"/>
      <c r="F31" s="144"/>
      <c r="G31" s="46">
        <v>44138</v>
      </c>
      <c r="H31" s="47">
        <v>20000000</v>
      </c>
      <c r="I31" s="160"/>
      <c r="J31" s="160"/>
      <c r="K31" s="154"/>
      <c r="L31" s="160"/>
      <c r="M31" s="154"/>
      <c r="N31" s="154"/>
      <c r="O31" s="154"/>
      <c r="P31" s="157"/>
      <c r="Q31" s="144"/>
      <c r="R31" s="3"/>
      <c r="S31" s="3"/>
      <c r="T31" s="3"/>
    </row>
    <row r="32" spans="1:20" ht="32.25" customHeight="1">
      <c r="A32" s="93"/>
      <c r="B32" s="93"/>
      <c r="C32" s="154"/>
      <c r="D32" s="154"/>
      <c r="E32" s="151"/>
      <c r="F32" s="144"/>
      <c r="G32" s="46">
        <v>44160</v>
      </c>
      <c r="H32" s="47">
        <v>80000000</v>
      </c>
      <c r="I32" s="160"/>
      <c r="J32" s="160"/>
      <c r="K32" s="154"/>
      <c r="L32" s="160"/>
      <c r="M32" s="154"/>
      <c r="N32" s="154"/>
      <c r="O32" s="154"/>
      <c r="P32" s="157"/>
      <c r="Q32" s="144"/>
      <c r="R32" s="3"/>
      <c r="S32" s="3"/>
      <c r="T32" s="3"/>
    </row>
    <row r="33" spans="1:20" ht="32.25" customHeight="1">
      <c r="A33" s="93"/>
      <c r="B33" s="93"/>
      <c r="C33" s="154"/>
      <c r="D33" s="154"/>
      <c r="E33" s="151"/>
      <c r="F33" s="144"/>
      <c r="G33" s="46">
        <v>44189</v>
      </c>
      <c r="H33" s="47">
        <v>23200000</v>
      </c>
      <c r="I33" s="160"/>
      <c r="J33" s="160"/>
      <c r="K33" s="154"/>
      <c r="L33" s="160"/>
      <c r="M33" s="154"/>
      <c r="N33" s="154"/>
      <c r="O33" s="154"/>
      <c r="P33" s="157"/>
      <c r="Q33" s="144"/>
      <c r="R33" s="3"/>
      <c r="S33" s="3"/>
      <c r="T33" s="3"/>
    </row>
    <row r="34" spans="1:20" ht="32.25" customHeight="1">
      <c r="A34" s="93"/>
      <c r="B34" s="93"/>
      <c r="C34" s="154"/>
      <c r="D34" s="154"/>
      <c r="E34" s="151"/>
      <c r="F34" s="144"/>
      <c r="G34" s="46">
        <v>44209</v>
      </c>
      <c r="H34" s="47">
        <v>30000000</v>
      </c>
      <c r="I34" s="160"/>
      <c r="J34" s="160"/>
      <c r="K34" s="154"/>
      <c r="L34" s="160"/>
      <c r="M34" s="154"/>
      <c r="N34" s="154"/>
      <c r="O34" s="154"/>
      <c r="P34" s="157"/>
      <c r="Q34" s="144"/>
      <c r="R34" s="3"/>
      <c r="S34" s="3"/>
      <c r="T34" s="3"/>
    </row>
    <row r="35" spans="1:20" ht="32.25" customHeight="1">
      <c r="A35" s="93"/>
      <c r="B35" s="93"/>
      <c r="C35" s="154"/>
      <c r="D35" s="154"/>
      <c r="E35" s="151"/>
      <c r="F35" s="144"/>
      <c r="G35" s="46">
        <v>44223</v>
      </c>
      <c r="H35" s="47">
        <v>30000000</v>
      </c>
      <c r="I35" s="160"/>
      <c r="J35" s="160"/>
      <c r="K35" s="154"/>
      <c r="L35" s="160"/>
      <c r="M35" s="154"/>
      <c r="N35" s="154"/>
      <c r="O35" s="154"/>
      <c r="P35" s="157"/>
      <c r="Q35" s="144"/>
      <c r="R35" s="3"/>
      <c r="S35" s="3"/>
      <c r="T35" s="3"/>
    </row>
    <row r="36" spans="1:20" ht="34.5" customHeight="1">
      <c r="A36" s="93"/>
      <c r="B36" s="93"/>
      <c r="C36" s="154"/>
      <c r="D36" s="154"/>
      <c r="E36" s="151"/>
      <c r="F36" s="144"/>
      <c r="G36" s="46">
        <v>44286</v>
      </c>
      <c r="H36" s="47">
        <v>10000000</v>
      </c>
      <c r="I36" s="160"/>
      <c r="J36" s="160"/>
      <c r="K36" s="154"/>
      <c r="L36" s="160"/>
      <c r="M36" s="154"/>
      <c r="N36" s="154"/>
      <c r="O36" s="154"/>
      <c r="P36" s="157"/>
      <c r="Q36" s="144"/>
      <c r="R36" s="3"/>
      <c r="S36" s="3"/>
      <c r="T36" s="3"/>
    </row>
    <row r="37" spans="1:20" ht="34.5" customHeight="1">
      <c r="A37" s="94"/>
      <c r="B37" s="94"/>
      <c r="C37" s="155"/>
      <c r="D37" s="155"/>
      <c r="E37" s="152"/>
      <c r="F37" s="145"/>
      <c r="G37" s="46">
        <v>44354</v>
      </c>
      <c r="H37" s="47">
        <v>62000000</v>
      </c>
      <c r="I37" s="161"/>
      <c r="J37" s="161"/>
      <c r="K37" s="155"/>
      <c r="L37" s="161"/>
      <c r="M37" s="155"/>
      <c r="N37" s="155"/>
      <c r="O37" s="155"/>
      <c r="P37" s="158"/>
      <c r="Q37" s="145"/>
      <c r="R37" s="3"/>
      <c r="S37" s="3"/>
      <c r="T37" s="3"/>
    </row>
    <row r="38" spans="1:20" ht="45" customHeight="1">
      <c r="A38" s="32" t="s">
        <v>57</v>
      </c>
      <c r="B38" s="32" t="s">
        <v>58</v>
      </c>
      <c r="C38" s="48" t="s">
        <v>59</v>
      </c>
      <c r="D38" s="48">
        <v>90000000</v>
      </c>
      <c r="E38" s="49">
        <v>8.2900886800000002</v>
      </c>
      <c r="F38" s="35">
        <v>44926</v>
      </c>
      <c r="G38" s="46">
        <v>44515</v>
      </c>
      <c r="H38" s="47">
        <v>90000000</v>
      </c>
      <c r="I38" s="48"/>
      <c r="J38" s="50">
        <f>306619.72</f>
        <v>306619.71999999997</v>
      </c>
      <c r="K38" s="48"/>
      <c r="L38" s="50">
        <f>306619.72</f>
        <v>306619.71999999997</v>
      </c>
      <c r="M38" s="48">
        <f>H38</f>
        <v>90000000</v>
      </c>
      <c r="N38" s="48"/>
      <c r="O38" s="48"/>
      <c r="P38" s="51" t="s">
        <v>60</v>
      </c>
      <c r="Q38" s="35"/>
      <c r="R38" s="3"/>
      <c r="S38" s="3"/>
      <c r="T38" s="3"/>
    </row>
    <row r="39" spans="1:20" ht="44.25" customHeight="1">
      <c r="A39" s="32" t="s">
        <v>61</v>
      </c>
      <c r="B39" s="32" t="s">
        <v>58</v>
      </c>
      <c r="C39" s="48" t="s">
        <v>62</v>
      </c>
      <c r="D39" s="48">
        <v>93947000</v>
      </c>
      <c r="E39" s="49">
        <v>8.6444999990000007</v>
      </c>
      <c r="F39" s="35">
        <v>45291</v>
      </c>
      <c r="G39" s="46"/>
      <c r="H39" s="47"/>
      <c r="I39" s="48"/>
      <c r="J39" s="50"/>
      <c r="K39" s="48"/>
      <c r="L39" s="50"/>
      <c r="M39" s="48"/>
      <c r="N39" s="48"/>
      <c r="O39" s="48"/>
      <c r="P39" s="51" t="s">
        <v>60</v>
      </c>
      <c r="Q39" s="35"/>
      <c r="R39" s="3"/>
      <c r="S39" s="3"/>
      <c r="T39" s="3"/>
    </row>
    <row r="40" spans="1:20" ht="55.5" customHeight="1">
      <c r="A40" s="32" t="s">
        <v>63</v>
      </c>
      <c r="B40" s="32" t="s">
        <v>58</v>
      </c>
      <c r="C40" s="48" t="s">
        <v>64</v>
      </c>
      <c r="D40" s="48">
        <v>90000000</v>
      </c>
      <c r="E40" s="49">
        <v>8.6445000000000007</v>
      </c>
      <c r="F40" s="35">
        <v>45291</v>
      </c>
      <c r="G40" s="46"/>
      <c r="H40" s="47"/>
      <c r="I40" s="48"/>
      <c r="J40" s="50"/>
      <c r="K40" s="48"/>
      <c r="L40" s="50"/>
      <c r="M40" s="48"/>
      <c r="N40" s="48"/>
      <c r="O40" s="48"/>
      <c r="P40" s="51" t="s">
        <v>60</v>
      </c>
      <c r="Q40" s="35"/>
      <c r="R40" s="3"/>
      <c r="S40" s="3"/>
      <c r="T40" s="3"/>
    </row>
    <row r="41" spans="1:20" ht="17.25" customHeight="1">
      <c r="A41" s="30"/>
      <c r="B41" s="29" t="s">
        <v>27</v>
      </c>
      <c r="C41" s="26" t="s">
        <v>28</v>
      </c>
      <c r="D41" s="52">
        <f>SUM(D29:D40)</f>
        <v>544947000</v>
      </c>
      <c r="E41" s="26" t="s">
        <v>28</v>
      </c>
      <c r="F41" s="26" t="s">
        <v>28</v>
      </c>
      <c r="G41" s="26"/>
      <c r="H41" s="52">
        <f t="shared" ref="H41:M41" si="1">SUM(H29:H40)</f>
        <v>573000000</v>
      </c>
      <c r="I41" s="52">
        <f t="shared" si="1"/>
        <v>90000000</v>
      </c>
      <c r="J41" s="52">
        <f t="shared" si="1"/>
        <v>1725743.01</v>
      </c>
      <c r="K41" s="52">
        <f t="shared" si="1"/>
        <v>337000000</v>
      </c>
      <c r="L41" s="52">
        <f t="shared" si="1"/>
        <v>28690223.739999998</v>
      </c>
      <c r="M41" s="52">
        <f t="shared" si="1"/>
        <v>236000000</v>
      </c>
      <c r="N41" s="52">
        <f>SUM(N29:N29)</f>
        <v>0</v>
      </c>
      <c r="O41" s="52"/>
      <c r="P41" s="26" t="s">
        <v>28</v>
      </c>
      <c r="Q41" s="26" t="s">
        <v>28</v>
      </c>
      <c r="R41" s="3"/>
      <c r="S41" s="3"/>
      <c r="T41" s="3"/>
    </row>
    <row r="42" spans="1:20" ht="17.25" customHeight="1">
      <c r="A42" s="84" t="s">
        <v>65</v>
      </c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6"/>
      <c r="R42" s="3"/>
      <c r="S42" s="3"/>
      <c r="T42" s="3"/>
    </row>
    <row r="43" spans="1:20" ht="13.5" customHeight="1">
      <c r="A43" s="53" t="s">
        <v>66</v>
      </c>
      <c r="B43" s="54"/>
      <c r="C43" s="55"/>
      <c r="D43" s="56"/>
      <c r="E43" s="24"/>
      <c r="F43" s="57"/>
      <c r="G43" s="58"/>
      <c r="H43" s="59"/>
      <c r="I43" s="59"/>
      <c r="J43" s="60"/>
      <c r="K43" s="59"/>
      <c r="L43" s="60"/>
      <c r="M43" s="61"/>
      <c r="N43" s="60"/>
      <c r="O43" s="60"/>
      <c r="P43" s="62"/>
      <c r="Q43" s="57"/>
      <c r="R43" s="3"/>
      <c r="S43" s="3"/>
      <c r="T43" s="3"/>
    </row>
    <row r="44" spans="1:20" ht="15.75" customHeight="1">
      <c r="A44" s="53"/>
      <c r="B44" s="63" t="s">
        <v>27</v>
      </c>
      <c r="C44" s="26" t="s">
        <v>28</v>
      </c>
      <c r="D44" s="44">
        <f>SUM(D43:D43)</f>
        <v>0</v>
      </c>
      <c r="E44" s="26" t="s">
        <v>28</v>
      </c>
      <c r="F44" s="26" t="s">
        <v>28</v>
      </c>
      <c r="G44" s="26"/>
      <c r="H44" s="44">
        <f t="shared" ref="H44:O44" si="2">SUM(H43:H43)</f>
        <v>0</v>
      </c>
      <c r="I44" s="44">
        <f t="shared" si="2"/>
        <v>0</v>
      </c>
      <c r="J44" s="44">
        <f t="shared" si="2"/>
        <v>0</v>
      </c>
      <c r="K44" s="44">
        <f t="shared" si="2"/>
        <v>0</v>
      </c>
      <c r="L44" s="44">
        <f t="shared" si="2"/>
        <v>0</v>
      </c>
      <c r="M44" s="44">
        <f t="shared" si="2"/>
        <v>0</v>
      </c>
      <c r="N44" s="44">
        <f t="shared" si="2"/>
        <v>0</v>
      </c>
      <c r="O44" s="44">
        <f t="shared" si="2"/>
        <v>0</v>
      </c>
      <c r="P44" s="26" t="s">
        <v>28</v>
      </c>
      <c r="Q44" s="26" t="s">
        <v>28</v>
      </c>
      <c r="R44" s="3"/>
      <c r="S44" s="3"/>
      <c r="T44" s="3"/>
    </row>
    <row r="45" spans="1:20" ht="18" customHeight="1">
      <c r="A45" s="64"/>
      <c r="B45" s="65" t="s">
        <v>67</v>
      </c>
      <c r="C45" s="26" t="s">
        <v>28</v>
      </c>
      <c r="D45" s="44">
        <f>D44+D27+D41</f>
        <v>634091000</v>
      </c>
      <c r="E45" s="26" t="s">
        <v>28</v>
      </c>
      <c r="F45" s="26" t="s">
        <v>28</v>
      </c>
      <c r="G45" s="26"/>
      <c r="H45" s="44">
        <f t="shared" ref="H45:O45" si="3">H44+H27+H41</f>
        <v>662144000</v>
      </c>
      <c r="I45" s="44">
        <f t="shared" si="3"/>
        <v>90000000</v>
      </c>
      <c r="J45" s="44">
        <f t="shared" si="3"/>
        <v>1725743.01</v>
      </c>
      <c r="K45" s="44">
        <f t="shared" si="3"/>
        <v>373200000</v>
      </c>
      <c r="L45" s="44">
        <f t="shared" si="3"/>
        <v>28812847.369999997</v>
      </c>
      <c r="M45" s="44">
        <f t="shared" si="3"/>
        <v>288944000</v>
      </c>
      <c r="N45" s="44">
        <f t="shared" si="3"/>
        <v>0</v>
      </c>
      <c r="O45" s="44">
        <f t="shared" si="3"/>
        <v>0</v>
      </c>
      <c r="P45" s="26" t="s">
        <v>28</v>
      </c>
      <c r="Q45" s="26" t="s">
        <v>28</v>
      </c>
      <c r="R45" s="3"/>
      <c r="S45" s="3"/>
      <c r="T45" s="3"/>
    </row>
    <row r="46" spans="1:20" ht="18" customHeight="1">
      <c r="A46" s="18"/>
      <c r="B46" s="66"/>
      <c r="C46" s="67"/>
      <c r="D46" s="68"/>
      <c r="E46" s="67"/>
      <c r="F46" s="67"/>
      <c r="G46" s="67"/>
      <c r="H46" s="68"/>
      <c r="I46" s="68"/>
      <c r="J46" s="68"/>
      <c r="K46" s="68"/>
      <c r="L46" s="68"/>
      <c r="M46" s="68"/>
      <c r="N46" s="68"/>
      <c r="O46" s="68"/>
      <c r="P46" s="67"/>
      <c r="Q46" s="67"/>
      <c r="R46" s="3"/>
      <c r="S46" s="3"/>
      <c r="T46" s="3"/>
    </row>
    <row r="47" spans="1:20" ht="21.75" customHeight="1"/>
    <row r="48" spans="1:20" ht="30" customHeight="1"/>
    <row r="49" spans="2:2" ht="40.5" customHeight="1"/>
    <row r="53" spans="2:2">
      <c r="B53" s="69"/>
    </row>
  </sheetData>
  <mergeCells count="85">
    <mergeCell ref="N29:N37"/>
    <mergeCell ref="O29:O37"/>
    <mergeCell ref="P29:P37"/>
    <mergeCell ref="Q29:Q37"/>
    <mergeCell ref="A42:Q42"/>
    <mergeCell ref="F29:F37"/>
    <mergeCell ref="I29:I37"/>
    <mergeCell ref="J29:J37"/>
    <mergeCell ref="K29:K37"/>
    <mergeCell ref="L29:L37"/>
    <mergeCell ref="M29:M37"/>
    <mergeCell ref="N25:N26"/>
    <mergeCell ref="O25:O26"/>
    <mergeCell ref="P25:P26"/>
    <mergeCell ref="Q25:Q26"/>
    <mergeCell ref="A28:Q28"/>
    <mergeCell ref="A29:A37"/>
    <mergeCell ref="B29:B37"/>
    <mergeCell ref="C29:C37"/>
    <mergeCell ref="D29:D37"/>
    <mergeCell ref="E29:E37"/>
    <mergeCell ref="H25:H26"/>
    <mergeCell ref="I25:I26"/>
    <mergeCell ref="J25:J26"/>
    <mergeCell ref="K25:K26"/>
    <mergeCell ref="L25:L26"/>
    <mergeCell ref="G25:G26"/>
    <mergeCell ref="M25:M26"/>
    <mergeCell ref="N21:N23"/>
    <mergeCell ref="O21:O23"/>
    <mergeCell ref="P21:P23"/>
    <mergeCell ref="Q21:Q23"/>
    <mergeCell ref="A25:A26"/>
    <mergeCell ref="B25:B26"/>
    <mergeCell ref="C25:C26"/>
    <mergeCell ref="D25:D26"/>
    <mergeCell ref="E25:E26"/>
    <mergeCell ref="H21:H23"/>
    <mergeCell ref="I21:I23"/>
    <mergeCell ref="J21:J23"/>
    <mergeCell ref="K21:K23"/>
    <mergeCell ref="L21:L23"/>
    <mergeCell ref="M21:M23"/>
    <mergeCell ref="N18:N20"/>
    <mergeCell ref="O18:O20"/>
    <mergeCell ref="P18:P20"/>
    <mergeCell ref="Q18:Q20"/>
    <mergeCell ref="A21:A23"/>
    <mergeCell ref="B21:B23"/>
    <mergeCell ref="C21:C23"/>
    <mergeCell ref="D21:D23"/>
    <mergeCell ref="E21:E23"/>
    <mergeCell ref="G21:G23"/>
    <mergeCell ref="H18:H20"/>
    <mergeCell ref="I18:I20"/>
    <mergeCell ref="J18:J20"/>
    <mergeCell ref="K18:K20"/>
    <mergeCell ref="L18:L20"/>
    <mergeCell ref="M18:M20"/>
    <mergeCell ref="Q8:Q9"/>
    <mergeCell ref="A11:Q11"/>
    <mergeCell ref="A14:Q14"/>
    <mergeCell ref="A17:Q17"/>
    <mergeCell ref="A18:A20"/>
    <mergeCell ref="B18:B20"/>
    <mergeCell ref="C18:C20"/>
    <mergeCell ref="D18:D20"/>
    <mergeCell ref="E18:E20"/>
    <mergeCell ref="G18:G20"/>
    <mergeCell ref="G8:H8"/>
    <mergeCell ref="I8:J8"/>
    <mergeCell ref="K8:L8"/>
    <mergeCell ref="M8:N8"/>
    <mergeCell ref="O8:O9"/>
    <mergeCell ref="P8:P9"/>
    <mergeCell ref="O1:Q1"/>
    <mergeCell ref="O2:Q2"/>
    <mergeCell ref="O3:Q3"/>
    <mergeCell ref="O4:Q4"/>
    <mergeCell ref="A8:A9"/>
    <mergeCell ref="B8:B9"/>
    <mergeCell ref="C8:C9"/>
    <mergeCell ref="D8:D9"/>
    <mergeCell ref="E8:E9"/>
    <mergeCell ref="F8:F9"/>
  </mergeCells>
  <printOptions horizontalCentered="1"/>
  <pageMargins left="0.19685039370078741" right="0.19685039370078741" top="7.874015748031496E-2" bottom="0.15748031496062992" header="0.51181102362204722" footer="0.51181102362204722"/>
  <pageSetup paperSize="9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Прил.на 01.12.21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PonomarevaOV</dc:creator>
  <cp:lastModifiedBy>Bazhanovaea</cp:lastModifiedBy>
  <dcterms:created xsi:type="dcterms:W3CDTF">2021-12-23T11:08:47Z</dcterms:created>
  <dcterms:modified xsi:type="dcterms:W3CDTF">2021-12-23T11:55:59Z</dcterms:modified>
</cp:coreProperties>
</file>