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анализ январь-сентя 2020 и 2021" sheetId="1" r:id="rId1"/>
  </sheets>
  <definedNames>
    <definedName name="_xlnm.Print_Titles" localSheetId="0">'анализ январь-сентя 2020 и 2021'!$6:$7</definedName>
    <definedName name="_xlnm.Print_Area" localSheetId="0">'анализ январь-сентя 2020 и 2021'!$A$1:$F$125</definedName>
  </definedNames>
  <calcPr fullCalcOnLoad="1"/>
</workbook>
</file>

<file path=xl/sharedStrings.xml><?xml version="1.0" encoding="utf-8"?>
<sst xmlns="http://schemas.openxmlformats.org/spreadsheetml/2006/main" count="398" uniqueCount="362">
  <si>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</si>
  <si>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</si>
  <si>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</si>
  <si>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</si>
  <si>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</si>
  <si>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</si>
  <si>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</si>
  <si>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</si>
  <si>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</si>
  <si>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</si>
  <si>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</si>
  <si>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</si>
  <si>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</si>
  <si>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</si>
  <si>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</si>
  <si>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</si>
  <si>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</si>
  <si>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</si>
  <si>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</si>
  <si>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</si>
  <si>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</si>
  <si>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</si>
  <si>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</si>
  <si>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</si>
  <si>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</si>
  <si>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</si>
  <si>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</si>
  <si>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</si>
  <si>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</si>
  <si>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</si>
  <si>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</si>
  <si>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</si>
  <si>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</si>
  <si>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</si>
  <si>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</si>
  <si>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</si>
  <si>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</si>
  <si>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</si>
  <si>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</si>
  <si>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</si>
  <si>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</si>
  <si>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</si>
  <si>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</si>
  <si>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</si>
  <si>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</si>
  <si>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</si>
  <si>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</si>
  <si>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</si>
  <si>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</si>
  <si>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</si>
  <si>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</si>
  <si>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</si>
  <si>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</si>
  <si>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</si>
  <si>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</si>
  <si>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</si>
  <si>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</si>
  <si>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</si>
  <si>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</si>
  <si>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</si>
  <si>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</si>
  <si>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</si>
  <si>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</si>
  <si>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</si>
  <si>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</si>
  <si>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</si>
  <si>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</si>
  <si>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</si>
  <si>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</si>
  <si>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</si>
  <si>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</si>
  <si>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</si>
  <si>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</si>
  <si>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</si>
  <si>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</si>
  <si>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</si>
  <si>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</si>
  <si>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</si>
  <si>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</si>
  <si>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</si>
  <si>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</si>
  <si>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</si>
  <si>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</si>
  <si>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</si>
  <si>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</si>
  <si>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</si>
  <si>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</si>
  <si>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</si>
  <si>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</si>
  <si>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</si>
  <si>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</si>
  <si>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</si>
  <si>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</si>
  <si>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</si>
  <si>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</si>
  <si>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</si>
  <si>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</si>
  <si>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</si>
  <si>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</si>
  <si>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</si>
  <si>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</si>
  <si>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</si>
  <si>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</si>
  <si>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</si>
  <si>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</si>
  <si>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</si>
  <si>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</si>
  <si>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</si>
  <si>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</si>
  <si>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</si>
  <si>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</si>
  <si>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</si>
  <si>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</si>
  <si>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</si>
  <si>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</si>
  <si>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</si>
  <si>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</si>
  <si>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</si>
  <si>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</si>
  <si>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</si>
  <si>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</si>
  <si>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</si>
  <si>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</si>
  <si>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</si>
  <si>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</si>
  <si>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</si>
  <si>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</si>
  <si>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</si>
  <si>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</si>
  <si>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</si>
  <si>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</si>
  <si>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</si>
  <si>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</si>
  <si>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</si>
  <si>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</si>
  <si>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</si>
  <si>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</si>
  <si>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</si>
  <si>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</si>
  <si>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</si>
  <si>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</si>
  <si>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</si>
  <si>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</si>
  <si>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</si>
  <si>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</si>
  <si>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</si>
  <si>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</si>
  <si>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</si>
  <si>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</si>
  <si>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</si>
  <si>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</si>
  <si>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</si>
  <si>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</si>
  <si>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</si>
  <si>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000 1 12 01042 01 0000 120</t>
  </si>
  <si>
    <t xml:space="preserve">Плата за размещение твердых коммунальных отходов 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</si>
  <si>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</si>
  <si>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</si>
  <si>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</si>
  <si>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</si>
  <si>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</si>
  <si>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</si>
  <si>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</si>
  <si>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</si>
  <si>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</si>
  <si>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</si>
  <si>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</si>
  <si>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</si>
  <si>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</si>
  <si>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</si>
  <si>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</si>
  <si>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</si>
  <si>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</si>
  <si>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</si>
  <si>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</si>
  <si>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</si>
  <si>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</si>
  <si>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</si>
  <si>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</si>
  <si>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</si>
  <si>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</si>
  <si>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</si>
  <si>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</si>
  <si>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</si>
  <si>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</si>
  <si>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</si>
  <si>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>Прочие безвозмездные поступления</t>
  </si>
  <si>
    <t>Прочие безвозмездные поступления в бюджеты городских округов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</si>
  <si>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</si>
  <si>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</si>
  <si>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</si>
  <si>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</si>
  <si>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</si>
  <si>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</si>
  <si>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</si>
  <si>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</si>
  <si>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</si>
  <si>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</si>
  <si>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</si>
  <si>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</si>
  <si>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</si>
  <si>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</si>
  <si>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</si>
  <si>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</si>
  <si>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000 2 07 00000 00 0000 150</t>
  </si>
  <si>
    <t>000 2 07 04000 04 0000 150</t>
  </si>
  <si>
    <t>000 2 07 04050 04 0000 150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</si>
  <si>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</si>
  <si>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</si>
  <si>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</si>
  <si>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</si>
  <si>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</si>
  <si>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</si>
  <si>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</si>
  <si>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</si>
  <si>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</si>
  <si>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</si>
  <si>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</si>
  <si>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</si>
  <si>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</si>
  <si>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</si>
  <si>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</si>
  <si>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</si>
  <si>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</si>
  <si>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</si>
  <si>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</si>
  <si>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</si>
  <si>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</si>
  <si>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</si>
  <si>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</si>
  <si>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000 1 16 01120 01 0000 140</t>
  </si>
  <si>
    <t>000 1 16 01123 01 0000 140</t>
  </si>
  <si>
    <t>000 1 16 01200 01 0000 140</t>
  </si>
  <si>
    <t>000 1 16 01203 01 0000 140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</si>
  <si>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</si>
  <si>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</si>
  <si>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</si>
  <si>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</si>
  <si>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</si>
  <si>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</si>
  <si>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</si>
  <si>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</si>
  <si>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</si>
  <si>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</si>
  <si>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</si>
  <si>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</si>
  <si>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</si>
  <si>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</si>
  <si>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</si>
  <si>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</si>
  <si>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</si>
  <si>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</si>
  <si>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</si>
  <si>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</si>
  <si>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</si>
  <si>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</si>
  <si>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</si>
  <si>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</si>
  <si>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</si>
  <si>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</si>
  <si>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</si>
  <si>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</si>
  <si>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</si>
  <si>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</si>
  <si>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</si>
  <si>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</si>
  <si>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</si>
  <si>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</si>
  <si>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</si>
  <si>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</si>
  <si>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</si>
  <si>
    <t>Отклонение                                                                (стр. 4 - стр. 3)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</si>
  <si>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</si>
  <si>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</si>
  <si>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</si>
  <si>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</si>
  <si>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</si>
  <si>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</si>
  <si>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</si>
  <si>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</si>
  <si>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</si>
  <si>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</si>
  <si>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</si>
  <si>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</si>
  <si>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</si>
  <si>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</si>
  <si>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</si>
  <si>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</si>
  <si>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</si>
  <si>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</si>
  <si>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</si>
  <si>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</si>
  <si>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</si>
  <si>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</si>
  <si>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</si>
  <si>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</si>
  <si>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000 2 02 25519 00 0000 150</t>
  </si>
  <si>
    <t>Субсидия бюджетам на поддержку отрасли культуры</t>
  </si>
  <si>
    <t>000 2 02 25519 04 0000 150</t>
  </si>
  <si>
    <t>Субсидия бюджетам городских округов на поддержку отрасли культуры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</si>
  <si>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</si>
  <si>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</si>
  <si>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</si>
  <si>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</si>
  <si>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</si>
  <si>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</si>
  <si>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</si>
  <si>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</si>
  <si>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</si>
  <si>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</si>
  <si>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</si>
  <si>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</si>
  <si>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</si>
  <si>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</si>
  <si>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</si>
  <si>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</si>
  <si>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</si>
  <si>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</si>
  <si>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</si>
  <si>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</si>
  <si>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</si>
  <si>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</si>
  <si>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000 2 02 25169 00 0000 150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</si>
  <si>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</si>
  <si>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</si>
  <si>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</si>
  <si>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000 2 02 45453 00 0000 150</t>
  </si>
  <si>
    <t>Межбюджетные трансферты, передаваемые бюджетам на создание виртуальных концертных залов</t>
  </si>
  <si>
    <t>000 2 02 45453 04 0000 150</t>
  </si>
  <si>
    <t>Межбюджетные трансферты, передаваемые бюджетам городских округов на создание виртуальных концертных залов</t>
  </si>
  <si>
    <t>000 1 01 02080 01 0000 110</t>
  </si>
  <si>
    <t>Административные штрафы, установленные Кодексом Российской Федерации об административных правонарушениях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</si>
  <si>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</si>
  <si>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</si>
  <si>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</si>
  <si>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000 1 16 01130 01 0000 140</t>
  </si>
  <si>
    <t>000 1 16 01133 01 0000 140</t>
  </si>
  <si>
    <t>000 2 02 45594 00 0000 150</t>
  </si>
  <si>
    <t>000 2 02 45594 04 0000 150</t>
  </si>
  <si>
    <t>Межбюджетный трансферт, передаваемый бюджетам городских округов на реализацию проектов развития социальной и инженерной инфраструктур</t>
  </si>
  <si>
    <t>Межбюджетный трансферт, передаваемый бюджетам на реализацию проектов развития социальной и инженерной инфраструктур</t>
  </si>
  <si>
    <t>Сравнительный анализ поступления доходов местного бюджета ЗАТО Александровск за январь-сентябрь 2020 и 2021 годов</t>
  </si>
  <si>
    <t>Исполнение за                    январь - сентябрь                                              2020 года</t>
  </si>
  <si>
    <t>Исполнение за январь - сентябрь 2021 года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</si>
  <si>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</si>
  <si>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</si>
  <si>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</si>
  <si>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</si>
  <si>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</si>
  <si>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</si>
  <si>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000 1 16 01330 01 0000 140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</si>
  <si>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</si>
  <si>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</si>
  <si>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</si>
  <si>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</si>
  <si>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</si>
  <si>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</si>
  <si>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</si>
  <si>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</si>
  <si>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</si>
  <si>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</si>
  <si>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 городской среды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</si>
</sst>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2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95"/>
  <sheetViews>
    <sheetView tabSelected="1" workbookViewId="0" topLeftCell="A179">
      <selection activeCell="F183" sqref="F183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10.00390625" style="2" bestFit="1" customWidth="1"/>
    <col min="8" max="8" width="17.1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89"/>
      <c r="C1" s="89"/>
      <c r="D1" s="4"/>
      <c r="E1" s="4"/>
      <c r="F1" s="4"/>
    </row>
    <row r="2" spans="2:6" ht="7.5" customHeight="1">
      <c r="B2" s="89"/>
      <c r="C2" s="89"/>
      <c r="D2" s="4"/>
      <c r="E2" s="4"/>
      <c r="F2" s="4"/>
    </row>
    <row r="3" spans="2:6" ht="12.75" hidden="1">
      <c r="B3" s="89"/>
      <c r="C3" s="89"/>
      <c r="D3" s="4"/>
      <c r="E3" s="4"/>
      <c r="F3" s="4"/>
    </row>
    <row r="4" spans="1:6" ht="32.25" customHeight="1">
      <c r="A4" s="90" t="s">
        <v>341</v>
      </c>
      <c r="B4" s="90"/>
      <c r="C4" s="90"/>
      <c r="D4" s="90"/>
      <c r="E4" s="90"/>
      <c r="F4" s="90"/>
    </row>
    <row r="5" spans="2:6" ht="12.75">
      <c r="B5" s="3"/>
      <c r="C5" s="12"/>
      <c r="D5" s="12"/>
      <c r="E5" s="12"/>
      <c r="F5" s="12"/>
    </row>
    <row r="6" spans="1:9" ht="12" customHeight="1">
      <c r="A6" s="88"/>
      <c r="B6" s="88"/>
      <c r="C6" s="88"/>
      <c r="D6" s="88"/>
      <c r="E6" s="88"/>
      <c r="F6" s="55"/>
      <c r="I6" s="4"/>
    </row>
    <row r="7" spans="3:6" ht="12.75" hidden="1">
      <c r="C7" s="6"/>
      <c r="D7" s="54"/>
      <c r="E7" s="54"/>
      <c r="F7" s="54"/>
    </row>
    <row r="8" spans="1:8" ht="57" customHeight="1">
      <c r="A8" s="7" t="s">
        <v>85</v>
      </c>
      <c r="B8" s="8" t="s">
        <v>86</v>
      </c>
      <c r="C8" s="1" t="s">
        <v>342</v>
      </c>
      <c r="D8" s="1" t="s">
        <v>343</v>
      </c>
      <c r="E8" s="1" t="s">
        <v>271</v>
      </c>
      <c r="F8" s="1" t="s">
        <v>156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87</v>
      </c>
      <c r="B10" s="35" t="s">
        <v>88</v>
      </c>
      <c r="C10" s="36">
        <f>C11+C52</f>
        <v>609609302.44</v>
      </c>
      <c r="D10" s="36">
        <f>D11+D52</f>
        <v>637049030.7200001</v>
      </c>
      <c r="E10" s="36">
        <f>D10-C10</f>
        <v>27439728.28000009</v>
      </c>
      <c r="F10" s="57">
        <f>D10/C10</f>
        <v>1.0450119907458282</v>
      </c>
      <c r="H10" s="4"/>
    </row>
    <row r="11" spans="1:6" ht="13.5">
      <c r="A11" s="29"/>
      <c r="B11" s="30" t="s">
        <v>89</v>
      </c>
      <c r="C11" s="31">
        <f>C13+C25+C39+C47+C19</f>
        <v>535585362.82000005</v>
      </c>
      <c r="D11" s="31">
        <f>D13+D25+D39+D47+D19</f>
        <v>563179057.7700001</v>
      </c>
      <c r="E11" s="31">
        <f>D11-C11</f>
        <v>27593694.950000048</v>
      </c>
      <c r="F11" s="58">
        <f>D11/C11</f>
        <v>1.0515206293254764</v>
      </c>
    </row>
    <row r="12" spans="1:6" ht="12.75">
      <c r="A12" s="10"/>
      <c r="B12" s="13" t="s">
        <v>90</v>
      </c>
      <c r="C12" s="11"/>
      <c r="D12" s="11"/>
      <c r="E12" s="11"/>
      <c r="F12" s="59"/>
    </row>
    <row r="13" spans="1:6" ht="12.75">
      <c r="A13" s="43" t="s">
        <v>91</v>
      </c>
      <c r="B13" s="44" t="s">
        <v>92</v>
      </c>
      <c r="C13" s="45">
        <f>C14</f>
        <v>483364478.57000005</v>
      </c>
      <c r="D13" s="45">
        <f>D14</f>
        <v>517689519.86</v>
      </c>
      <c r="E13" s="45">
        <f aca="true" t="shared" si="0" ref="E13:E18">D13-C13</f>
        <v>34325041.28999996</v>
      </c>
      <c r="F13" s="60">
        <f aca="true" t="shared" si="1" ref="F13:F23">D13/C13</f>
        <v>1.0710127508573823</v>
      </c>
    </row>
    <row r="14" spans="1:6" ht="12.75">
      <c r="A14" s="14" t="s">
        <v>93</v>
      </c>
      <c r="B14" s="15" t="s">
        <v>94</v>
      </c>
      <c r="C14" s="16">
        <f>C15+C16+C17+C18</f>
        <v>483364478.57000005</v>
      </c>
      <c r="D14" s="16">
        <f>D15+D16+D17+D18</f>
        <v>517689519.86</v>
      </c>
      <c r="E14" s="16">
        <f t="shared" si="0"/>
        <v>34325041.28999996</v>
      </c>
      <c r="F14" s="61">
        <f t="shared" si="1"/>
        <v>1.0710127508573823</v>
      </c>
    </row>
    <row r="15" spans="1:6" ht="79.5">
      <c r="A15" s="8" t="s">
        <v>28</v>
      </c>
      <c r="B15" s="17" t="s">
        <v>109</v>
      </c>
      <c r="C15" s="33">
        <v>482449476.55</v>
      </c>
      <c r="D15" s="33">
        <v>513742135.62</v>
      </c>
      <c r="E15" s="33">
        <f t="shared" si="0"/>
        <v>31292659.069999993</v>
      </c>
      <c r="F15" s="62">
        <f>D15/C15</f>
        <v>1.064862043780779</v>
      </c>
    </row>
    <row r="16" spans="1:6" ht="118.5" customHeight="1">
      <c r="A16" s="8" t="s">
        <v>29</v>
      </c>
      <c r="B16" s="19" t="s">
        <v>30</v>
      </c>
      <c r="C16" s="33">
        <v>286251.36</v>
      </c>
      <c r="D16" s="33">
        <v>274914.99</v>
      </c>
      <c r="E16" s="33">
        <f t="shared" si="0"/>
        <v>-11336.369999999995</v>
      </c>
      <c r="F16" s="62">
        <f t="shared" si="1"/>
        <v>0.9603971488554675</v>
      </c>
    </row>
    <row r="17" spans="1:6" ht="51">
      <c r="A17" s="37" t="s">
        <v>31</v>
      </c>
      <c r="B17" s="38" t="s">
        <v>32</v>
      </c>
      <c r="C17" s="33">
        <v>628750.66</v>
      </c>
      <c r="D17" s="33">
        <v>1463700.95</v>
      </c>
      <c r="E17" s="33">
        <f t="shared" si="0"/>
        <v>834950.2899999999</v>
      </c>
      <c r="F17" s="62">
        <f t="shared" si="1"/>
        <v>2.3279513535619984</v>
      </c>
    </row>
    <row r="18" spans="1:6" ht="113.25" customHeight="1">
      <c r="A18" s="37" t="s">
        <v>330</v>
      </c>
      <c r="B18" s="38" t="s">
        <v>334</v>
      </c>
      <c r="C18" s="33">
        <v>0</v>
      </c>
      <c r="D18" s="33">
        <v>2208768.3</v>
      </c>
      <c r="E18" s="33">
        <f t="shared" si="0"/>
        <v>2208768.3</v>
      </c>
      <c r="F18" s="62" t="s">
        <v>145</v>
      </c>
    </row>
    <row r="19" spans="1:6" ht="25.5">
      <c r="A19" s="43" t="s">
        <v>33</v>
      </c>
      <c r="B19" s="46" t="s">
        <v>34</v>
      </c>
      <c r="C19" s="45">
        <f>C20</f>
        <v>5714022.89</v>
      </c>
      <c r="D19" s="45">
        <f>D20</f>
        <v>6290711.680000001</v>
      </c>
      <c r="E19" s="45">
        <f>E20</f>
        <v>576688.790000001</v>
      </c>
      <c r="F19" s="60">
        <f t="shared" si="1"/>
        <v>1.100925180227971</v>
      </c>
    </row>
    <row r="20" spans="1:6" ht="38.25">
      <c r="A20" s="14" t="s">
        <v>35</v>
      </c>
      <c r="B20" s="20" t="s">
        <v>36</v>
      </c>
      <c r="C20" s="42">
        <f>C21+C22+C23+C24</f>
        <v>5714022.89</v>
      </c>
      <c r="D20" s="42">
        <f>D21+D22+D23+D24</f>
        <v>6290711.680000001</v>
      </c>
      <c r="E20" s="16">
        <f aca="true" t="shared" si="2" ref="E20:E27">D20-C20</f>
        <v>576688.790000001</v>
      </c>
      <c r="F20" s="61">
        <f t="shared" si="1"/>
        <v>1.100925180227971</v>
      </c>
    </row>
    <row r="21" spans="1:8" s="39" customFormat="1" ht="119.25" customHeight="1">
      <c r="A21" s="37" t="s">
        <v>146</v>
      </c>
      <c r="B21" s="38" t="s">
        <v>150</v>
      </c>
      <c r="C21" s="33">
        <v>2663921.92</v>
      </c>
      <c r="D21" s="33">
        <v>2853289.36</v>
      </c>
      <c r="E21" s="33">
        <f t="shared" si="2"/>
        <v>189367.43999999994</v>
      </c>
      <c r="F21" s="62">
        <f t="shared" si="1"/>
        <v>1.0710859573541855</v>
      </c>
      <c r="H21" s="56"/>
    </row>
    <row r="22" spans="1:8" s="39" customFormat="1" ht="134.25" customHeight="1">
      <c r="A22" s="37" t="s">
        <v>147</v>
      </c>
      <c r="B22" s="38" t="s">
        <v>151</v>
      </c>
      <c r="C22" s="33">
        <v>18390.59</v>
      </c>
      <c r="D22" s="33">
        <v>20394.38</v>
      </c>
      <c r="E22" s="33">
        <f t="shared" si="2"/>
        <v>2003.7900000000009</v>
      </c>
      <c r="F22" s="62">
        <f t="shared" si="1"/>
        <v>1.1089573526461087</v>
      </c>
      <c r="H22" s="56"/>
    </row>
    <row r="23" spans="1:11" s="39" customFormat="1" ht="120.75" customHeight="1">
      <c r="A23" s="37" t="s">
        <v>148</v>
      </c>
      <c r="B23" s="38" t="s">
        <v>152</v>
      </c>
      <c r="C23" s="33">
        <v>3552047.96</v>
      </c>
      <c r="D23" s="33">
        <v>3920734.16</v>
      </c>
      <c r="E23" s="33">
        <f t="shared" si="2"/>
        <v>368686.2000000002</v>
      </c>
      <c r="F23" s="62">
        <f t="shared" si="1"/>
        <v>1.1037953890690149</v>
      </c>
      <c r="K23" s="56"/>
    </row>
    <row r="24" spans="1:6" ht="119.25" customHeight="1">
      <c r="A24" s="8" t="s">
        <v>149</v>
      </c>
      <c r="B24" s="19" t="s">
        <v>153</v>
      </c>
      <c r="C24" s="33">
        <v>-520337.58</v>
      </c>
      <c r="D24" s="33">
        <v>-503706.22</v>
      </c>
      <c r="E24" s="33">
        <f t="shared" si="2"/>
        <v>16631.360000000044</v>
      </c>
      <c r="F24" s="62">
        <f>D24/C24</f>
        <v>0.9680373652812083</v>
      </c>
    </row>
    <row r="25" spans="1:6" ht="12.75">
      <c r="A25" s="43" t="s">
        <v>95</v>
      </c>
      <c r="B25" s="44" t="s">
        <v>96</v>
      </c>
      <c r="C25" s="45">
        <f>C26+C34+C38</f>
        <v>36072395</v>
      </c>
      <c r="D25" s="45">
        <f>D26+D34+D38</f>
        <v>27688308.560000002</v>
      </c>
      <c r="E25" s="45">
        <f t="shared" si="2"/>
        <v>-8384086.439999998</v>
      </c>
      <c r="F25" s="60">
        <f aca="true" t="shared" si="3" ref="F25:F31">D25/C25</f>
        <v>0.7675761079906117</v>
      </c>
    </row>
    <row r="26" spans="1:6" ht="25.5">
      <c r="A26" s="14" t="s">
        <v>97</v>
      </c>
      <c r="B26" s="21" t="s">
        <v>98</v>
      </c>
      <c r="C26" s="42">
        <f>C27+C30+C33</f>
        <v>28158793.22</v>
      </c>
      <c r="D26" s="42">
        <f>D27+D30+D33</f>
        <v>23886275.28</v>
      </c>
      <c r="E26" s="16">
        <f t="shared" si="2"/>
        <v>-4272517.939999998</v>
      </c>
      <c r="F26" s="61">
        <f>D26/C26</f>
        <v>0.8482705595151212</v>
      </c>
    </row>
    <row r="27" spans="1:6" ht="38.25">
      <c r="A27" s="8" t="s">
        <v>37</v>
      </c>
      <c r="B27" s="19" t="s">
        <v>38</v>
      </c>
      <c r="C27" s="33">
        <f>C28+C29</f>
        <v>12585621.85</v>
      </c>
      <c r="D27" s="33">
        <f>D28+D29</f>
        <v>10553371.89</v>
      </c>
      <c r="E27" s="18">
        <f t="shared" si="2"/>
        <v>-2032249.959999999</v>
      </c>
      <c r="F27" s="63">
        <f t="shared" si="3"/>
        <v>0.8385260590043869</v>
      </c>
    </row>
    <row r="28" spans="1:10" ht="38.25">
      <c r="A28" s="8" t="s">
        <v>39</v>
      </c>
      <c r="B28" s="19" t="s">
        <v>38</v>
      </c>
      <c r="C28" s="33">
        <v>12583854.03</v>
      </c>
      <c r="D28" s="33">
        <v>10555662.63</v>
      </c>
      <c r="E28" s="18">
        <f aca="true" t="shared" si="4" ref="E28:E38">D28-C28</f>
        <v>-2028191.3999999985</v>
      </c>
      <c r="F28" s="63">
        <f t="shared" si="3"/>
        <v>0.8388258958531484</v>
      </c>
      <c r="J28" s="4"/>
    </row>
    <row r="29" spans="1:10" ht="51">
      <c r="A29" s="8" t="s">
        <v>110</v>
      </c>
      <c r="B29" s="19" t="s">
        <v>111</v>
      </c>
      <c r="C29" s="33">
        <v>1767.82</v>
      </c>
      <c r="D29" s="33">
        <v>-2290.74</v>
      </c>
      <c r="E29" s="18">
        <f t="shared" si="4"/>
        <v>-4058.5599999999995</v>
      </c>
      <c r="F29" s="63">
        <f t="shared" si="3"/>
        <v>-1.2957993460872712</v>
      </c>
      <c r="J29" s="4"/>
    </row>
    <row r="30" spans="1:10" ht="38.25">
      <c r="A30" s="8" t="s">
        <v>40</v>
      </c>
      <c r="B30" s="19" t="s">
        <v>41</v>
      </c>
      <c r="C30" s="33">
        <f>C31+C32</f>
        <v>15572814.41</v>
      </c>
      <c r="D30" s="33">
        <f>D31+D32</f>
        <v>13336118.969999999</v>
      </c>
      <c r="E30" s="18">
        <f t="shared" si="4"/>
        <v>-2236695.4400000013</v>
      </c>
      <c r="F30" s="63">
        <f t="shared" si="3"/>
        <v>0.8563717911796522</v>
      </c>
      <c r="J30" s="4"/>
    </row>
    <row r="31" spans="1:10" ht="65.25" customHeight="1">
      <c r="A31" s="8" t="s">
        <v>42</v>
      </c>
      <c r="B31" s="19" t="s">
        <v>308</v>
      </c>
      <c r="C31" s="33">
        <v>15572814.41</v>
      </c>
      <c r="D31" s="33">
        <v>13349134.94</v>
      </c>
      <c r="E31" s="18">
        <f t="shared" si="4"/>
        <v>-2223679.4700000007</v>
      </c>
      <c r="F31" s="63">
        <f t="shared" si="3"/>
        <v>0.8572076047748904</v>
      </c>
      <c r="J31" s="4"/>
    </row>
    <row r="32" spans="1:10" ht="63.75">
      <c r="A32" s="8" t="s">
        <v>113</v>
      </c>
      <c r="B32" s="19" t="s">
        <v>112</v>
      </c>
      <c r="C32" s="33">
        <v>0</v>
      </c>
      <c r="D32" s="33">
        <v>-13015.97</v>
      </c>
      <c r="E32" s="18">
        <f t="shared" si="4"/>
        <v>-13015.97</v>
      </c>
      <c r="F32" s="63" t="s">
        <v>145</v>
      </c>
      <c r="J32" s="4"/>
    </row>
    <row r="33" spans="1:10" ht="38.25">
      <c r="A33" s="8" t="s">
        <v>43</v>
      </c>
      <c r="B33" s="19" t="s">
        <v>141</v>
      </c>
      <c r="C33" s="33">
        <v>356.96</v>
      </c>
      <c r="D33" s="33">
        <v>-3215.58</v>
      </c>
      <c r="E33" s="18">
        <f t="shared" si="4"/>
        <v>-3572.54</v>
      </c>
      <c r="F33" s="63">
        <f>D33/C33</f>
        <v>-9.008236216943075</v>
      </c>
      <c r="J33" s="4"/>
    </row>
    <row r="34" spans="1:10" s="22" customFormat="1" ht="25.5">
      <c r="A34" s="14" t="s">
        <v>99</v>
      </c>
      <c r="B34" s="21" t="s">
        <v>100</v>
      </c>
      <c r="C34" s="42">
        <f>C35+C36</f>
        <v>7484068.14</v>
      </c>
      <c r="D34" s="42">
        <f>D35+D36</f>
        <v>3090312.2800000003</v>
      </c>
      <c r="E34" s="16">
        <f t="shared" si="4"/>
        <v>-4393755.859999999</v>
      </c>
      <c r="F34" s="64">
        <f aca="true" t="shared" si="5" ref="F34:F46">D34/C34</f>
        <v>0.41291877922426296</v>
      </c>
      <c r="H34" s="2"/>
      <c r="J34" s="4"/>
    </row>
    <row r="35" spans="1:10" s="22" customFormat="1" ht="25.5">
      <c r="A35" s="8" t="s">
        <v>44</v>
      </c>
      <c r="B35" s="19" t="s">
        <v>45</v>
      </c>
      <c r="C35" s="33">
        <v>7484115.38</v>
      </c>
      <c r="D35" s="33">
        <v>3092297.85</v>
      </c>
      <c r="E35" s="18">
        <f t="shared" si="4"/>
        <v>-4391817.529999999</v>
      </c>
      <c r="F35" s="62">
        <f t="shared" si="5"/>
        <v>0.4131814774346785</v>
      </c>
      <c r="H35" s="2"/>
      <c r="J35" s="4"/>
    </row>
    <row r="36" spans="1:10" s="22" customFormat="1" ht="38.25">
      <c r="A36" s="8" t="s">
        <v>46</v>
      </c>
      <c r="B36" s="19" t="s">
        <v>47</v>
      </c>
      <c r="C36" s="33">
        <v>-47.24</v>
      </c>
      <c r="D36" s="33">
        <v>-1985.57</v>
      </c>
      <c r="E36" s="18">
        <f t="shared" si="4"/>
        <v>-1938.33</v>
      </c>
      <c r="F36" s="62">
        <f t="shared" si="5"/>
        <v>42.03154106689246</v>
      </c>
      <c r="H36" s="2"/>
      <c r="J36" s="4"/>
    </row>
    <row r="37" spans="1:10" s="22" customFormat="1" ht="25.5">
      <c r="A37" s="14" t="s">
        <v>48</v>
      </c>
      <c r="B37" s="21" t="s">
        <v>49</v>
      </c>
      <c r="C37" s="42">
        <f>C38</f>
        <v>429533.64</v>
      </c>
      <c r="D37" s="42">
        <f>D38</f>
        <v>711721</v>
      </c>
      <c r="E37" s="16">
        <f t="shared" si="4"/>
        <v>282187.36</v>
      </c>
      <c r="F37" s="61">
        <f t="shared" si="5"/>
        <v>1.6569621881070828</v>
      </c>
      <c r="H37" s="2"/>
      <c r="J37" s="4"/>
    </row>
    <row r="38" spans="1:10" ht="38.25">
      <c r="A38" s="8" t="s">
        <v>101</v>
      </c>
      <c r="B38" s="23" t="s">
        <v>102</v>
      </c>
      <c r="C38" s="33">
        <v>429533.64</v>
      </c>
      <c r="D38" s="33">
        <v>711721</v>
      </c>
      <c r="E38" s="18">
        <f t="shared" si="4"/>
        <v>282187.36</v>
      </c>
      <c r="F38" s="63">
        <f t="shared" si="5"/>
        <v>1.6569621881070828</v>
      </c>
      <c r="J38" s="4"/>
    </row>
    <row r="39" spans="1:6" ht="12.75">
      <c r="A39" s="43" t="s">
        <v>103</v>
      </c>
      <c r="B39" s="44" t="s">
        <v>104</v>
      </c>
      <c r="C39" s="45">
        <f>C40+C42</f>
        <v>4335715.220000001</v>
      </c>
      <c r="D39" s="45">
        <f>D40+D42</f>
        <v>4477088.23</v>
      </c>
      <c r="E39" s="45">
        <f>D39-C39</f>
        <v>141373.00999999978</v>
      </c>
      <c r="F39" s="60">
        <f t="shared" si="5"/>
        <v>1.0326066180149165</v>
      </c>
    </row>
    <row r="40" spans="1:6" ht="12.75">
      <c r="A40" s="14" t="s">
        <v>50</v>
      </c>
      <c r="B40" s="21" t="s">
        <v>51</v>
      </c>
      <c r="C40" s="42">
        <f>C41</f>
        <v>1069179.52</v>
      </c>
      <c r="D40" s="42">
        <f>D41</f>
        <v>961489.32</v>
      </c>
      <c r="E40" s="42">
        <f>D40-C40</f>
        <v>-107690.20000000007</v>
      </c>
      <c r="F40" s="64">
        <f t="shared" si="5"/>
        <v>0.8992777190494632</v>
      </c>
    </row>
    <row r="41" spans="1:6" ht="51">
      <c r="A41" s="8" t="s">
        <v>105</v>
      </c>
      <c r="B41" s="24" t="s">
        <v>106</v>
      </c>
      <c r="C41" s="33">
        <v>1069179.52</v>
      </c>
      <c r="D41" s="33">
        <v>961489.32</v>
      </c>
      <c r="E41" s="33">
        <f aca="true" t="shared" si="6" ref="E41:E46">D41-C41</f>
        <v>-107690.20000000007</v>
      </c>
      <c r="F41" s="62">
        <f>D41/C41</f>
        <v>0.8992777190494632</v>
      </c>
    </row>
    <row r="42" spans="1:6" ht="12.75">
      <c r="A42" s="14" t="s">
        <v>107</v>
      </c>
      <c r="B42" s="21" t="s">
        <v>1</v>
      </c>
      <c r="C42" s="42">
        <f>C43+C45</f>
        <v>3266535.7</v>
      </c>
      <c r="D42" s="42">
        <f>D43+D45</f>
        <v>3515598.91</v>
      </c>
      <c r="E42" s="42">
        <f t="shared" si="6"/>
        <v>249063.20999999996</v>
      </c>
      <c r="F42" s="61">
        <f t="shared" si="5"/>
        <v>1.0762468966740513</v>
      </c>
    </row>
    <row r="43" spans="1:8" ht="12.75">
      <c r="A43" s="37" t="s">
        <v>142</v>
      </c>
      <c r="B43" s="38" t="s">
        <v>124</v>
      </c>
      <c r="C43" s="33">
        <f>C44</f>
        <v>3266823.77</v>
      </c>
      <c r="D43" s="33">
        <f>D44</f>
        <v>3531416.89</v>
      </c>
      <c r="E43" s="33">
        <f t="shared" si="6"/>
        <v>264593.1200000001</v>
      </c>
      <c r="F43" s="62">
        <f t="shared" si="5"/>
        <v>1.0809939986447448</v>
      </c>
      <c r="H43" s="4"/>
    </row>
    <row r="44" spans="1:6" ht="38.25">
      <c r="A44" s="37" t="s">
        <v>125</v>
      </c>
      <c r="B44" s="38" t="s">
        <v>126</v>
      </c>
      <c r="C44" s="33">
        <v>3266823.77</v>
      </c>
      <c r="D44" s="33">
        <v>3531416.89</v>
      </c>
      <c r="E44" s="33">
        <f t="shared" si="6"/>
        <v>264593.1200000001</v>
      </c>
      <c r="F44" s="62">
        <f t="shared" si="5"/>
        <v>1.0809939986447448</v>
      </c>
    </row>
    <row r="45" spans="1:6" ht="12.75">
      <c r="A45" s="37" t="s">
        <v>127</v>
      </c>
      <c r="B45" s="38" t="s">
        <v>128</v>
      </c>
      <c r="C45" s="33">
        <f>C46</f>
        <v>-288.07</v>
      </c>
      <c r="D45" s="33">
        <f>D46</f>
        <v>-15817.98</v>
      </c>
      <c r="E45" s="33">
        <f t="shared" si="6"/>
        <v>-15529.91</v>
      </c>
      <c r="F45" s="62">
        <f t="shared" si="5"/>
        <v>54.910195438608675</v>
      </c>
    </row>
    <row r="46" spans="1:6" ht="38.25">
      <c r="A46" s="37" t="s">
        <v>129</v>
      </c>
      <c r="B46" s="38" t="s">
        <v>130</v>
      </c>
      <c r="C46" s="33">
        <v>-288.07</v>
      </c>
      <c r="D46" s="33">
        <v>-15817.98</v>
      </c>
      <c r="E46" s="33">
        <f t="shared" si="6"/>
        <v>-15529.91</v>
      </c>
      <c r="F46" s="62">
        <f t="shared" si="5"/>
        <v>54.910195438608675</v>
      </c>
    </row>
    <row r="47" spans="1:6" ht="12.75">
      <c r="A47" s="43" t="s">
        <v>2</v>
      </c>
      <c r="B47" s="44" t="s">
        <v>3</v>
      </c>
      <c r="C47" s="45">
        <f>C48+C50</f>
        <v>6098751.14</v>
      </c>
      <c r="D47" s="45">
        <f>D48+D50</f>
        <v>7033429.44</v>
      </c>
      <c r="E47" s="45">
        <f aca="true" t="shared" si="7" ref="E47:E55">D47-C47</f>
        <v>934678.3000000007</v>
      </c>
      <c r="F47" s="60">
        <f aca="true" t="shared" si="8" ref="F47:F55">D47/C47</f>
        <v>1.1532573273681734</v>
      </c>
    </row>
    <row r="48" spans="1:6" ht="38.25">
      <c r="A48" s="14" t="s">
        <v>52</v>
      </c>
      <c r="B48" s="20" t="s">
        <v>53</v>
      </c>
      <c r="C48" s="42">
        <f>C49</f>
        <v>6098751.14</v>
      </c>
      <c r="D48" s="42">
        <f>D49</f>
        <v>7003429.44</v>
      </c>
      <c r="E48" s="16">
        <f t="shared" si="7"/>
        <v>904678.3000000007</v>
      </c>
      <c r="F48" s="61">
        <f t="shared" si="8"/>
        <v>1.1483382875006112</v>
      </c>
    </row>
    <row r="49" spans="1:9" ht="51">
      <c r="A49" s="8" t="s">
        <v>54</v>
      </c>
      <c r="B49" s="19" t="s">
        <v>55</v>
      </c>
      <c r="C49" s="33">
        <v>6098751.14</v>
      </c>
      <c r="D49" s="33">
        <v>7003429.44</v>
      </c>
      <c r="E49" s="18">
        <f t="shared" si="7"/>
        <v>904678.3000000007</v>
      </c>
      <c r="F49" s="63">
        <f>D49/C49</f>
        <v>1.1483382875006112</v>
      </c>
      <c r="I49" s="4"/>
    </row>
    <row r="50" spans="1:6" ht="38.25">
      <c r="A50" s="14" t="s">
        <v>56</v>
      </c>
      <c r="B50" s="20" t="s">
        <v>57</v>
      </c>
      <c r="C50" s="42">
        <f>C51</f>
        <v>0</v>
      </c>
      <c r="D50" s="42">
        <f>D51</f>
        <v>30000</v>
      </c>
      <c r="E50" s="16">
        <f t="shared" si="7"/>
        <v>30000</v>
      </c>
      <c r="F50" s="63" t="s">
        <v>145</v>
      </c>
    </row>
    <row r="51" spans="1:6" ht="25.5">
      <c r="A51" s="8" t="s">
        <v>58</v>
      </c>
      <c r="B51" s="19" t="s">
        <v>59</v>
      </c>
      <c r="C51" s="33">
        <v>0</v>
      </c>
      <c r="D51" s="33">
        <v>30000</v>
      </c>
      <c r="E51" s="18">
        <f t="shared" si="7"/>
        <v>30000</v>
      </c>
      <c r="F51" s="63" t="s">
        <v>145</v>
      </c>
    </row>
    <row r="52" spans="1:6" ht="13.5">
      <c r="A52" s="29"/>
      <c r="B52" s="32" t="s">
        <v>4</v>
      </c>
      <c r="C52" s="31">
        <f>C53+C67+C73+C82+C86+C124</f>
        <v>74023939.61999999</v>
      </c>
      <c r="D52" s="31">
        <f>D53+D67+D73+D82+D86+D124</f>
        <v>73869972.95000002</v>
      </c>
      <c r="E52" s="31">
        <f t="shared" si="7"/>
        <v>-153966.669999972</v>
      </c>
      <c r="F52" s="58">
        <f t="shared" si="8"/>
        <v>0.997920042208097</v>
      </c>
    </row>
    <row r="53" spans="1:8" ht="38.25">
      <c r="A53" s="47" t="s">
        <v>5</v>
      </c>
      <c r="B53" s="48" t="s">
        <v>6</v>
      </c>
      <c r="C53" s="45">
        <f>C54+C61+C64</f>
        <v>62656989.70999999</v>
      </c>
      <c r="D53" s="45">
        <f>D54+D61+D64</f>
        <v>61343555.69</v>
      </c>
      <c r="E53" s="45">
        <f t="shared" si="7"/>
        <v>-1313434.0199999958</v>
      </c>
      <c r="F53" s="60">
        <f t="shared" si="8"/>
        <v>0.9790377095024982</v>
      </c>
      <c r="H53" s="4"/>
    </row>
    <row r="54" spans="1:6" ht="89.25">
      <c r="A54" s="14" t="s">
        <v>7</v>
      </c>
      <c r="B54" s="25" t="s">
        <v>23</v>
      </c>
      <c r="C54" s="16">
        <f>C55+C57+C59</f>
        <v>15479945.6</v>
      </c>
      <c r="D54" s="16">
        <f>D55+D57+D59</f>
        <v>12211834.959999999</v>
      </c>
      <c r="E54" s="16">
        <f t="shared" si="7"/>
        <v>-3268110.6400000006</v>
      </c>
      <c r="F54" s="61">
        <f t="shared" si="8"/>
        <v>0.7888809996851668</v>
      </c>
    </row>
    <row r="55" spans="1:6" ht="63.75">
      <c r="A55" s="8" t="s">
        <v>60</v>
      </c>
      <c r="B55" s="17" t="s">
        <v>61</v>
      </c>
      <c r="C55" s="33">
        <f>C56</f>
        <v>8163972.72</v>
      </c>
      <c r="D55" s="33">
        <f>D56</f>
        <v>6405339.28</v>
      </c>
      <c r="E55" s="18">
        <f t="shared" si="7"/>
        <v>-1758633.4399999995</v>
      </c>
      <c r="F55" s="63">
        <f t="shared" si="8"/>
        <v>0.7845860709833435</v>
      </c>
    </row>
    <row r="56" spans="1:6" s="39" customFormat="1" ht="89.25">
      <c r="A56" s="37" t="s">
        <v>8</v>
      </c>
      <c r="B56" s="53" t="s">
        <v>24</v>
      </c>
      <c r="C56" s="33">
        <v>8163972.72</v>
      </c>
      <c r="D56" s="33">
        <v>6405339.28</v>
      </c>
      <c r="E56" s="18">
        <f>D56-C56</f>
        <v>-1758633.4399999995</v>
      </c>
      <c r="F56" s="63">
        <f>D56/C56</f>
        <v>0.7845860709833435</v>
      </c>
    </row>
    <row r="57" spans="1:8" ht="89.25">
      <c r="A57" s="8" t="s">
        <v>62</v>
      </c>
      <c r="B57" s="17" t="s">
        <v>63</v>
      </c>
      <c r="C57" s="33">
        <f>C58</f>
        <v>2181424.2</v>
      </c>
      <c r="D57" s="33">
        <f>D58</f>
        <v>2224975.67</v>
      </c>
      <c r="E57" s="18">
        <f>D57-C57</f>
        <v>43551.46999999974</v>
      </c>
      <c r="F57" s="63">
        <f>D57/C57</f>
        <v>1.019964695541564</v>
      </c>
      <c r="H57" s="4"/>
    </row>
    <row r="58" spans="1:10" ht="89.25">
      <c r="A58" s="8" t="s">
        <v>9</v>
      </c>
      <c r="B58" s="26" t="s">
        <v>10</v>
      </c>
      <c r="C58" s="33">
        <v>2181424.2</v>
      </c>
      <c r="D58" s="33">
        <v>2224975.67</v>
      </c>
      <c r="E58" s="18">
        <f>D58-C58</f>
        <v>43551.46999999974</v>
      </c>
      <c r="F58" s="63">
        <f>D58/C58</f>
        <v>1.019964695541564</v>
      </c>
      <c r="H58" s="4"/>
      <c r="J58" s="4"/>
    </row>
    <row r="59" spans="1:6" ht="51">
      <c r="A59" s="8" t="s">
        <v>131</v>
      </c>
      <c r="B59" s="19" t="s">
        <v>132</v>
      </c>
      <c r="C59" s="33">
        <f>C60</f>
        <v>5134548.68</v>
      </c>
      <c r="D59" s="33">
        <f>D60</f>
        <v>3581520.01</v>
      </c>
      <c r="E59" s="18">
        <f>D59-C59</f>
        <v>-1553028.67</v>
      </c>
      <c r="F59" s="63">
        <f>D59/C59</f>
        <v>0.6975335581003782</v>
      </c>
    </row>
    <row r="60" spans="1:10" ht="38.25">
      <c r="A60" s="8" t="s">
        <v>133</v>
      </c>
      <c r="B60" s="19" t="s">
        <v>134</v>
      </c>
      <c r="C60" s="33">
        <v>5134548.68</v>
      </c>
      <c r="D60" s="33">
        <v>3581520.01</v>
      </c>
      <c r="E60" s="18">
        <f>D60-C60</f>
        <v>-1553028.67</v>
      </c>
      <c r="F60" s="63">
        <f>D60/C60</f>
        <v>0.6975335581003782</v>
      </c>
      <c r="J60" s="4"/>
    </row>
    <row r="61" spans="1:6" ht="25.5">
      <c r="A61" s="14" t="s">
        <v>64</v>
      </c>
      <c r="B61" s="20" t="s">
        <v>65</v>
      </c>
      <c r="C61" s="42">
        <f>C62</f>
        <v>640141.56</v>
      </c>
      <c r="D61" s="42">
        <f>D62</f>
        <v>45873.82</v>
      </c>
      <c r="E61" s="16">
        <f aca="true" t="shared" si="9" ref="E61:E86">D61-C61</f>
        <v>-594267.7400000001</v>
      </c>
      <c r="F61" s="61">
        <f>D61/C61</f>
        <v>0.07166199301292045</v>
      </c>
    </row>
    <row r="62" spans="1:6" ht="51">
      <c r="A62" s="8" t="s">
        <v>66</v>
      </c>
      <c r="B62" s="19" t="s">
        <v>67</v>
      </c>
      <c r="C62" s="33">
        <f>C63</f>
        <v>640141.56</v>
      </c>
      <c r="D62" s="33">
        <f>D63</f>
        <v>45873.82</v>
      </c>
      <c r="E62" s="18">
        <f t="shared" si="9"/>
        <v>-594267.7400000001</v>
      </c>
      <c r="F62" s="63">
        <f>D62/C62</f>
        <v>0.07166199301292045</v>
      </c>
    </row>
    <row r="63" spans="1:6" s="39" customFormat="1" ht="63.75">
      <c r="A63" s="37" t="s">
        <v>11</v>
      </c>
      <c r="B63" s="52" t="s">
        <v>12</v>
      </c>
      <c r="C63" s="33">
        <v>640141.56</v>
      </c>
      <c r="D63" s="33">
        <v>45873.82</v>
      </c>
      <c r="E63" s="18">
        <f t="shared" si="9"/>
        <v>-594267.7400000001</v>
      </c>
      <c r="F63" s="63">
        <f>D63/C63</f>
        <v>0.07166199301292045</v>
      </c>
    </row>
    <row r="64" spans="1:6" ht="89.25">
      <c r="A64" s="14" t="s">
        <v>68</v>
      </c>
      <c r="B64" s="50" t="s">
        <v>69</v>
      </c>
      <c r="C64" s="42">
        <f>C65</f>
        <v>46536902.55</v>
      </c>
      <c r="D64" s="42">
        <f>D65</f>
        <v>49085846.91</v>
      </c>
      <c r="E64" s="16">
        <f t="shared" si="9"/>
        <v>2548944.3599999994</v>
      </c>
      <c r="F64" s="61">
        <f aca="true" t="shared" si="10" ref="F64:F71">D64/C64</f>
        <v>1.0547725400774444</v>
      </c>
    </row>
    <row r="65" spans="1:6" ht="89.25">
      <c r="A65" s="8" t="s">
        <v>70</v>
      </c>
      <c r="B65" s="19" t="s">
        <v>71</v>
      </c>
      <c r="C65" s="33">
        <f>C66</f>
        <v>46536902.55</v>
      </c>
      <c r="D65" s="33">
        <f>D66</f>
        <v>49085846.91</v>
      </c>
      <c r="E65" s="18">
        <f t="shared" si="9"/>
        <v>2548944.3599999994</v>
      </c>
      <c r="F65" s="63">
        <f t="shared" si="10"/>
        <v>1.0547725400774444</v>
      </c>
    </row>
    <row r="66" spans="1:9" ht="76.5">
      <c r="A66" s="8" t="s">
        <v>13</v>
      </c>
      <c r="B66" s="27" t="s">
        <v>14</v>
      </c>
      <c r="C66" s="33">
        <v>46536902.55</v>
      </c>
      <c r="D66" s="33">
        <v>49085846.91</v>
      </c>
      <c r="E66" s="18">
        <f t="shared" si="9"/>
        <v>2548944.3599999994</v>
      </c>
      <c r="F66" s="63">
        <f t="shared" si="10"/>
        <v>1.0547725400774444</v>
      </c>
      <c r="I66" s="4"/>
    </row>
    <row r="67" spans="1:6" ht="25.5">
      <c r="A67" s="43" t="s">
        <v>15</v>
      </c>
      <c r="B67" s="49" t="s">
        <v>16</v>
      </c>
      <c r="C67" s="45">
        <f>C68</f>
        <v>1801930.31</v>
      </c>
      <c r="D67" s="45">
        <f>D68</f>
        <v>2034217.74</v>
      </c>
      <c r="E67" s="45">
        <f t="shared" si="9"/>
        <v>232287.42999999993</v>
      </c>
      <c r="F67" s="60">
        <f t="shared" si="10"/>
        <v>1.1289103295010339</v>
      </c>
    </row>
    <row r="68" spans="1:6" ht="25.5">
      <c r="A68" s="41" t="s">
        <v>72</v>
      </c>
      <c r="B68" s="51" t="s">
        <v>73</v>
      </c>
      <c r="C68" s="42">
        <f>C69+C70+C71+C72</f>
        <v>1801930.31</v>
      </c>
      <c r="D68" s="42">
        <f>D69+D70+D71+D72</f>
        <v>2034217.74</v>
      </c>
      <c r="E68" s="42">
        <f t="shared" si="9"/>
        <v>232287.42999999993</v>
      </c>
      <c r="F68" s="64">
        <f t="shared" si="10"/>
        <v>1.1289103295010339</v>
      </c>
    </row>
    <row r="69" spans="1:6" ht="25.5">
      <c r="A69" s="37" t="s">
        <v>74</v>
      </c>
      <c r="B69" s="38" t="s">
        <v>75</v>
      </c>
      <c r="C69" s="33">
        <v>489013.9</v>
      </c>
      <c r="D69" s="33">
        <v>415025.47</v>
      </c>
      <c r="E69" s="33">
        <f t="shared" si="9"/>
        <v>-73988.43000000005</v>
      </c>
      <c r="F69" s="62">
        <f t="shared" si="10"/>
        <v>0.8486987179710024</v>
      </c>
    </row>
    <row r="70" spans="1:6" ht="25.5">
      <c r="A70" s="37" t="s">
        <v>76</v>
      </c>
      <c r="B70" s="38" t="s">
        <v>77</v>
      </c>
      <c r="C70" s="33">
        <v>1259588.83</v>
      </c>
      <c r="D70" s="33">
        <v>1266493.7</v>
      </c>
      <c r="E70" s="33">
        <f t="shared" si="9"/>
        <v>6904.869999999879</v>
      </c>
      <c r="F70" s="62">
        <f t="shared" si="10"/>
        <v>1.0054818444206113</v>
      </c>
    </row>
    <row r="71" spans="1:6" ht="15" customHeight="1">
      <c r="A71" s="37" t="s">
        <v>143</v>
      </c>
      <c r="B71" s="38" t="s">
        <v>144</v>
      </c>
      <c r="C71" s="33">
        <v>53327.58</v>
      </c>
      <c r="D71" s="33">
        <v>351164.89</v>
      </c>
      <c r="E71" s="33">
        <f t="shared" si="9"/>
        <v>297837.31</v>
      </c>
      <c r="F71" s="62">
        <f t="shared" si="10"/>
        <v>6.585052049989892</v>
      </c>
    </row>
    <row r="72" spans="1:6" ht="25.5">
      <c r="A72" s="37" t="s">
        <v>154</v>
      </c>
      <c r="B72" s="38" t="s">
        <v>155</v>
      </c>
      <c r="C72" s="33">
        <v>0</v>
      </c>
      <c r="D72" s="33">
        <v>1533.68</v>
      </c>
      <c r="E72" s="33">
        <f t="shared" si="9"/>
        <v>1533.68</v>
      </c>
      <c r="F72" s="62" t="s">
        <v>145</v>
      </c>
    </row>
    <row r="73" spans="1:6" ht="25.5">
      <c r="A73" s="43" t="s">
        <v>17</v>
      </c>
      <c r="B73" s="49" t="s">
        <v>18</v>
      </c>
      <c r="C73" s="45">
        <f>C74+C77</f>
        <v>680634.2100000001</v>
      </c>
      <c r="D73" s="45">
        <f>D74+D77</f>
        <v>732612.75</v>
      </c>
      <c r="E73" s="45">
        <f t="shared" si="9"/>
        <v>51978.53999999992</v>
      </c>
      <c r="F73" s="60">
        <f aca="true" t="shared" si="11" ref="F73:F85">D73/C73</f>
        <v>1.0763678040808438</v>
      </c>
    </row>
    <row r="74" spans="1:6" s="39" customFormat="1" ht="21" customHeight="1">
      <c r="A74" s="14" t="s">
        <v>135</v>
      </c>
      <c r="B74" s="28" t="s">
        <v>136</v>
      </c>
      <c r="C74" s="42">
        <f>C75</f>
        <v>83685.3</v>
      </c>
      <c r="D74" s="42">
        <f>D75</f>
        <v>83162</v>
      </c>
      <c r="E74" s="16">
        <f t="shared" si="9"/>
        <v>-523.3000000000029</v>
      </c>
      <c r="F74" s="61">
        <f t="shared" si="11"/>
        <v>0.9937468109691905</v>
      </c>
    </row>
    <row r="75" spans="1:6" s="39" customFormat="1" ht="21.75" customHeight="1">
      <c r="A75" s="8" t="s">
        <v>138</v>
      </c>
      <c r="B75" s="27" t="s">
        <v>137</v>
      </c>
      <c r="C75" s="33">
        <f>C76</f>
        <v>83685.3</v>
      </c>
      <c r="D75" s="33">
        <f>D76</f>
        <v>83162</v>
      </c>
      <c r="E75" s="18">
        <f t="shared" si="9"/>
        <v>-523.3000000000029</v>
      </c>
      <c r="F75" s="63">
        <f t="shared" si="11"/>
        <v>0.9937468109691905</v>
      </c>
    </row>
    <row r="76" spans="1:6" ht="38.25">
      <c r="A76" s="8" t="s">
        <v>139</v>
      </c>
      <c r="B76" s="27" t="s">
        <v>140</v>
      </c>
      <c r="C76" s="33">
        <v>83685.3</v>
      </c>
      <c r="D76" s="33">
        <v>83162</v>
      </c>
      <c r="E76" s="18">
        <f t="shared" si="9"/>
        <v>-523.3000000000029</v>
      </c>
      <c r="F76" s="63">
        <f t="shared" si="11"/>
        <v>0.9937468109691905</v>
      </c>
    </row>
    <row r="77" spans="1:6" ht="20.25" customHeight="1">
      <c r="A77" s="14" t="s">
        <v>26</v>
      </c>
      <c r="B77" s="28" t="s">
        <v>25</v>
      </c>
      <c r="C77" s="42">
        <f>C80+C78</f>
        <v>596948.91</v>
      </c>
      <c r="D77" s="42">
        <f>D80+D78</f>
        <v>649450.75</v>
      </c>
      <c r="E77" s="16">
        <f t="shared" si="9"/>
        <v>52501.83999999997</v>
      </c>
      <c r="F77" s="61">
        <f t="shared" si="11"/>
        <v>1.087950307171178</v>
      </c>
    </row>
    <row r="78" spans="1:6" ht="38.25">
      <c r="A78" s="8" t="s">
        <v>122</v>
      </c>
      <c r="B78" s="27" t="s">
        <v>123</v>
      </c>
      <c r="C78" s="33">
        <f>C79</f>
        <v>145002.45</v>
      </c>
      <c r="D78" s="33">
        <f>D79</f>
        <v>63839.04</v>
      </c>
      <c r="E78" s="18">
        <f t="shared" si="9"/>
        <v>-81163.41</v>
      </c>
      <c r="F78" s="63">
        <f t="shared" si="11"/>
        <v>0.4402618024729927</v>
      </c>
    </row>
    <row r="79" spans="1:6" ht="38.25">
      <c r="A79" s="8" t="s">
        <v>121</v>
      </c>
      <c r="B79" s="27" t="s">
        <v>120</v>
      </c>
      <c r="C79" s="33">
        <v>145002.45</v>
      </c>
      <c r="D79" s="33">
        <v>63839.04</v>
      </c>
      <c r="E79" s="18">
        <f t="shared" si="9"/>
        <v>-81163.41</v>
      </c>
      <c r="F79" s="63">
        <f t="shared" si="11"/>
        <v>0.4402618024729927</v>
      </c>
    </row>
    <row r="80" spans="1:6" ht="25.5">
      <c r="A80" s="8" t="s">
        <v>78</v>
      </c>
      <c r="B80" s="27" t="s">
        <v>79</v>
      </c>
      <c r="C80" s="33">
        <f>C81</f>
        <v>451946.46</v>
      </c>
      <c r="D80" s="33">
        <f>D81</f>
        <v>585611.71</v>
      </c>
      <c r="E80" s="18">
        <f t="shared" si="9"/>
        <v>133665.24999999994</v>
      </c>
      <c r="F80" s="63">
        <f t="shared" si="11"/>
        <v>1.295754612172424</v>
      </c>
    </row>
    <row r="81" spans="1:6" ht="25.5">
      <c r="A81" s="8" t="s">
        <v>27</v>
      </c>
      <c r="B81" s="27" t="s">
        <v>108</v>
      </c>
      <c r="C81" s="33">
        <v>451946.46</v>
      </c>
      <c r="D81" s="33">
        <v>585611.71</v>
      </c>
      <c r="E81" s="18">
        <f t="shared" si="9"/>
        <v>133665.24999999994</v>
      </c>
      <c r="F81" s="63">
        <f t="shared" si="11"/>
        <v>1.295754612172424</v>
      </c>
    </row>
    <row r="82" spans="1:6" ht="25.5">
      <c r="A82" s="43" t="s">
        <v>19</v>
      </c>
      <c r="B82" s="49" t="s">
        <v>20</v>
      </c>
      <c r="C82" s="45">
        <f aca="true" t="shared" si="12" ref="C82:D84">C83</f>
        <v>6425125.34</v>
      </c>
      <c r="D82" s="45">
        <f t="shared" si="12"/>
        <v>8314607.5</v>
      </c>
      <c r="E82" s="45">
        <f t="shared" si="9"/>
        <v>1889482.1600000001</v>
      </c>
      <c r="F82" s="60">
        <f t="shared" si="11"/>
        <v>1.2940770895529332</v>
      </c>
    </row>
    <row r="83" spans="1:6" ht="78.75" customHeight="1">
      <c r="A83" s="14" t="s">
        <v>80</v>
      </c>
      <c r="B83" s="20" t="s">
        <v>81</v>
      </c>
      <c r="C83" s="42">
        <f t="shared" si="12"/>
        <v>6425125.34</v>
      </c>
      <c r="D83" s="42">
        <f t="shared" si="12"/>
        <v>8314607.5</v>
      </c>
      <c r="E83" s="42">
        <f t="shared" si="9"/>
        <v>1889482.1600000001</v>
      </c>
      <c r="F83" s="61">
        <f t="shared" si="11"/>
        <v>1.2940770895529332</v>
      </c>
    </row>
    <row r="84" spans="1:6" ht="93" customHeight="1">
      <c r="A84" s="8" t="s">
        <v>82</v>
      </c>
      <c r="B84" s="19" t="s">
        <v>83</v>
      </c>
      <c r="C84" s="18">
        <f t="shared" si="12"/>
        <v>6425125.34</v>
      </c>
      <c r="D84" s="18">
        <f t="shared" si="12"/>
        <v>8314607.5</v>
      </c>
      <c r="E84" s="33">
        <f t="shared" si="9"/>
        <v>1889482.1600000001</v>
      </c>
      <c r="F84" s="63">
        <f t="shared" si="11"/>
        <v>1.2940770895529332</v>
      </c>
    </row>
    <row r="85" spans="1:6" ht="102">
      <c r="A85" s="8" t="s">
        <v>84</v>
      </c>
      <c r="B85" s="17" t="s">
        <v>0</v>
      </c>
      <c r="C85" s="33">
        <v>6425125.34</v>
      </c>
      <c r="D85" s="33">
        <v>8314607.5</v>
      </c>
      <c r="E85" s="33">
        <f>D85-C85</f>
        <v>1889482.1600000001</v>
      </c>
      <c r="F85" s="63">
        <f t="shared" si="11"/>
        <v>1.2940770895529332</v>
      </c>
    </row>
    <row r="86" spans="1:6" ht="12.75">
      <c r="A86" s="43" t="s">
        <v>21</v>
      </c>
      <c r="B86" s="49" t="s">
        <v>22</v>
      </c>
      <c r="C86" s="45">
        <f>C87+C118+C120+C116+C114</f>
        <v>2484561.84</v>
      </c>
      <c r="D86" s="45">
        <f>D87+D118+D120+D116+D114</f>
        <v>1464324.98</v>
      </c>
      <c r="E86" s="45">
        <f t="shared" si="9"/>
        <v>-1020236.8599999999</v>
      </c>
      <c r="F86" s="60">
        <f>D86/C86</f>
        <v>0.5893695042824936</v>
      </c>
    </row>
    <row r="87" spans="1:6" ht="41.25" customHeight="1">
      <c r="A87" s="14" t="s">
        <v>225</v>
      </c>
      <c r="B87" s="20" t="s">
        <v>331</v>
      </c>
      <c r="C87" s="16">
        <f>C88+C90+C97+C110+C103+C107+C92+C101+C105+C99+C95+C112</f>
        <v>698765.65</v>
      </c>
      <c r="D87" s="16">
        <f>D88+D90+D97+D110+D103+D107+D92+D101+D105+D99+D95+D112</f>
        <v>464968.30000000005</v>
      </c>
      <c r="E87" s="16">
        <f>D87-C87</f>
        <v>-233797.34999999998</v>
      </c>
      <c r="F87" s="61">
        <f>D87/C87</f>
        <v>0.665413790732272</v>
      </c>
    </row>
    <row r="88" spans="1:6" ht="69" customHeight="1">
      <c r="A88" s="8" t="s">
        <v>226</v>
      </c>
      <c r="B88" s="19" t="s">
        <v>313</v>
      </c>
      <c r="C88" s="33">
        <f>C89</f>
        <v>93964.4</v>
      </c>
      <c r="D88" s="33">
        <f>D89</f>
        <v>7245.72</v>
      </c>
      <c r="E88" s="18">
        <f>D88-C88</f>
        <v>-86718.68</v>
      </c>
      <c r="F88" s="63">
        <f>D88/C88</f>
        <v>0.07711133152555649</v>
      </c>
    </row>
    <row r="89" spans="1:6" ht="106.5" customHeight="1">
      <c r="A89" s="8" t="s">
        <v>227</v>
      </c>
      <c r="B89" s="19" t="s">
        <v>312</v>
      </c>
      <c r="C89" s="33">
        <v>93964.4</v>
      </c>
      <c r="D89" s="33">
        <v>7245.72</v>
      </c>
      <c r="E89" s="18">
        <f aca="true" t="shared" si="13" ref="E89:E111">D89-C89</f>
        <v>-86718.68</v>
      </c>
      <c r="F89" s="63">
        <f>D89/C89</f>
        <v>0.07711133152555649</v>
      </c>
    </row>
    <row r="90" spans="1:6" ht="92.25" customHeight="1">
      <c r="A90" s="8" t="s">
        <v>228</v>
      </c>
      <c r="B90" s="19" t="s">
        <v>314</v>
      </c>
      <c r="C90" s="33">
        <f>C91</f>
        <v>11750</v>
      </c>
      <c r="D90" s="33">
        <f>D91</f>
        <v>9069.43</v>
      </c>
      <c r="E90" s="18">
        <f t="shared" si="13"/>
        <v>-2680.5699999999997</v>
      </c>
      <c r="F90" s="63">
        <f aca="true" t="shared" si="14" ref="F90:F123">D90/C90</f>
        <v>0.7718663829787235</v>
      </c>
    </row>
    <row r="91" spans="1:6" ht="118.5" customHeight="1">
      <c r="A91" s="8" t="s">
        <v>229</v>
      </c>
      <c r="B91" s="19" t="s">
        <v>315</v>
      </c>
      <c r="C91" s="33">
        <v>11750</v>
      </c>
      <c r="D91" s="33">
        <v>9069.43</v>
      </c>
      <c r="E91" s="18">
        <f t="shared" si="13"/>
        <v>-2680.5699999999997</v>
      </c>
      <c r="F91" s="63">
        <f t="shared" si="14"/>
        <v>0.7718663829787235</v>
      </c>
    </row>
    <row r="92" spans="1:6" ht="63.75">
      <c r="A92" s="8" t="s">
        <v>257</v>
      </c>
      <c r="B92" s="19" t="s">
        <v>258</v>
      </c>
      <c r="C92" s="18">
        <f>C93+C94</f>
        <v>1842.64</v>
      </c>
      <c r="D92" s="18">
        <f>D93+D94</f>
        <v>42342.4</v>
      </c>
      <c r="E92" s="18">
        <f>E93+E94</f>
        <v>40499.76</v>
      </c>
      <c r="F92" s="63">
        <f t="shared" si="14"/>
        <v>22.979203751139668</v>
      </c>
    </row>
    <row r="93" spans="1:6" ht="89.25">
      <c r="A93" s="8" t="s">
        <v>259</v>
      </c>
      <c r="B93" s="19" t="s">
        <v>260</v>
      </c>
      <c r="C93" s="33">
        <v>1842.64</v>
      </c>
      <c r="D93" s="33">
        <v>2342.4</v>
      </c>
      <c r="E93" s="18">
        <f t="shared" si="13"/>
        <v>499.76</v>
      </c>
      <c r="F93" s="63">
        <f t="shared" si="14"/>
        <v>1.2712195545521643</v>
      </c>
    </row>
    <row r="94" spans="1:6" ht="90" customHeight="1">
      <c r="A94" s="8" t="s">
        <v>332</v>
      </c>
      <c r="B94" s="19" t="s">
        <v>333</v>
      </c>
      <c r="C94" s="33">
        <v>0</v>
      </c>
      <c r="D94" s="33">
        <v>40000</v>
      </c>
      <c r="E94" s="18">
        <f t="shared" si="13"/>
        <v>40000</v>
      </c>
      <c r="F94" s="63" t="s">
        <v>145</v>
      </c>
    </row>
    <row r="95" spans="1:6" ht="90" customHeight="1">
      <c r="A95" s="8" t="s">
        <v>345</v>
      </c>
      <c r="B95" s="19" t="s">
        <v>344</v>
      </c>
      <c r="C95" s="18">
        <f>C96+C97</f>
        <v>6408.61</v>
      </c>
      <c r="D95" s="18">
        <f>D96+D97</f>
        <v>0</v>
      </c>
      <c r="E95" s="18">
        <f>E96+E97</f>
        <v>-6408.61</v>
      </c>
      <c r="F95" s="63">
        <f>D95/C95</f>
        <v>0</v>
      </c>
    </row>
    <row r="96" spans="1:6" ht="90" customHeight="1">
      <c r="A96" s="8" t="s">
        <v>346</v>
      </c>
      <c r="B96" s="19" t="s">
        <v>347</v>
      </c>
      <c r="C96" s="33">
        <v>6408.61</v>
      </c>
      <c r="D96" s="33">
        <v>0</v>
      </c>
      <c r="E96" s="18">
        <f>D96-C96</f>
        <v>-6408.61</v>
      </c>
      <c r="F96" s="63">
        <f>D96/C96</f>
        <v>0</v>
      </c>
    </row>
    <row r="97" spans="1:6" ht="73.5" customHeight="1" hidden="1">
      <c r="A97" s="8" t="s">
        <v>230</v>
      </c>
      <c r="B97" s="19" t="s">
        <v>310</v>
      </c>
      <c r="C97" s="33">
        <f>C98</f>
        <v>0</v>
      </c>
      <c r="D97" s="33">
        <f>D98</f>
        <v>0</v>
      </c>
      <c r="E97" s="18">
        <f t="shared" si="13"/>
        <v>0</v>
      </c>
      <c r="F97" s="63" t="e">
        <f t="shared" si="14"/>
        <v>#DIV/0!</v>
      </c>
    </row>
    <row r="98" spans="1:6" ht="99.75" customHeight="1" hidden="1">
      <c r="A98" s="8" t="s">
        <v>231</v>
      </c>
      <c r="B98" s="19" t="s">
        <v>311</v>
      </c>
      <c r="C98" s="33">
        <v>0</v>
      </c>
      <c r="D98" s="33">
        <v>0</v>
      </c>
      <c r="E98" s="18">
        <f t="shared" si="13"/>
        <v>0</v>
      </c>
      <c r="F98" s="63" t="e">
        <f t="shared" si="14"/>
        <v>#DIV/0!</v>
      </c>
    </row>
    <row r="99" spans="1:6" ht="72" customHeight="1">
      <c r="A99" s="8" t="s">
        <v>335</v>
      </c>
      <c r="B99" s="19" t="s">
        <v>310</v>
      </c>
      <c r="C99" s="33">
        <f>C100</f>
        <v>0</v>
      </c>
      <c r="D99" s="33">
        <f>D100</f>
        <v>1500</v>
      </c>
      <c r="E99" s="18">
        <f>D99-C99</f>
        <v>1500</v>
      </c>
      <c r="F99" s="63" t="s">
        <v>145</v>
      </c>
    </row>
    <row r="100" spans="1:6" ht="99.75" customHeight="1">
      <c r="A100" s="8" t="s">
        <v>336</v>
      </c>
      <c r="B100" s="19" t="s">
        <v>311</v>
      </c>
      <c r="C100" s="33">
        <v>0</v>
      </c>
      <c r="D100" s="33">
        <v>1500</v>
      </c>
      <c r="E100" s="18">
        <f>D100-C100</f>
        <v>1500</v>
      </c>
      <c r="F100" s="63" t="s">
        <v>145</v>
      </c>
    </row>
    <row r="101" spans="1:6" ht="83.25" customHeight="1">
      <c r="A101" s="8" t="s">
        <v>261</v>
      </c>
      <c r="B101" s="19" t="s">
        <v>262</v>
      </c>
      <c r="C101" s="18">
        <f>C102</f>
        <v>57750</v>
      </c>
      <c r="D101" s="18">
        <f>D102</f>
        <v>76750</v>
      </c>
      <c r="E101" s="18">
        <f t="shared" si="13"/>
        <v>19000</v>
      </c>
      <c r="F101" s="63">
        <f t="shared" si="14"/>
        <v>1.329004329004329</v>
      </c>
    </row>
    <row r="102" spans="1:6" ht="114.75" customHeight="1">
      <c r="A102" s="8" t="s">
        <v>263</v>
      </c>
      <c r="B102" s="19" t="s">
        <v>264</v>
      </c>
      <c r="C102" s="33">
        <v>57750</v>
      </c>
      <c r="D102" s="33">
        <v>76750</v>
      </c>
      <c r="E102" s="18">
        <f t="shared" si="13"/>
        <v>19000</v>
      </c>
      <c r="F102" s="63">
        <f t="shared" si="14"/>
        <v>1.329004329004329</v>
      </c>
    </row>
    <row r="103" spans="1:6" ht="76.5">
      <c r="A103" s="37" t="s">
        <v>243</v>
      </c>
      <c r="B103" s="38" t="s">
        <v>248</v>
      </c>
      <c r="C103" s="33">
        <f>C104</f>
        <v>5000</v>
      </c>
      <c r="D103" s="33">
        <f>D104</f>
        <v>1410.11</v>
      </c>
      <c r="E103" s="18">
        <f t="shared" si="13"/>
        <v>-3589.8900000000003</v>
      </c>
      <c r="F103" s="63">
        <f t="shared" si="14"/>
        <v>0.282022</v>
      </c>
    </row>
    <row r="104" spans="1:6" ht="127.5">
      <c r="A104" s="37" t="s">
        <v>244</v>
      </c>
      <c r="B104" s="38" t="s">
        <v>249</v>
      </c>
      <c r="C104" s="33">
        <v>5000</v>
      </c>
      <c r="D104" s="33">
        <v>1410.11</v>
      </c>
      <c r="E104" s="18">
        <f t="shared" si="13"/>
        <v>-3589.8900000000003</v>
      </c>
      <c r="F104" s="63">
        <f t="shared" si="14"/>
        <v>0.282022</v>
      </c>
    </row>
    <row r="105" spans="1:6" ht="63.75">
      <c r="A105" s="37" t="s">
        <v>272</v>
      </c>
      <c r="B105" s="38" t="s">
        <v>274</v>
      </c>
      <c r="C105" s="33">
        <f>C106</f>
        <v>0</v>
      </c>
      <c r="D105" s="33">
        <f>D106</f>
        <v>4523.44</v>
      </c>
      <c r="E105" s="18">
        <f>D105-C105</f>
        <v>4523.44</v>
      </c>
      <c r="F105" s="63" t="s">
        <v>145</v>
      </c>
    </row>
    <row r="106" spans="1:6" ht="89.25">
      <c r="A106" s="37" t="s">
        <v>273</v>
      </c>
      <c r="B106" s="38" t="s">
        <v>275</v>
      </c>
      <c r="C106" s="33">
        <v>0</v>
      </c>
      <c r="D106" s="33">
        <v>4523.44</v>
      </c>
      <c r="E106" s="18">
        <f>D106-C106</f>
        <v>4523.44</v>
      </c>
      <c r="F106" s="63" t="s">
        <v>145</v>
      </c>
    </row>
    <row r="107" spans="1:6" ht="67.5" customHeight="1">
      <c r="A107" s="37" t="s">
        <v>245</v>
      </c>
      <c r="B107" s="38" t="s">
        <v>250</v>
      </c>
      <c r="C107" s="33">
        <f>C108+C109</f>
        <v>227500</v>
      </c>
      <c r="D107" s="33">
        <f>D108+D109</f>
        <v>222141.25</v>
      </c>
      <c r="E107" s="18">
        <f t="shared" si="13"/>
        <v>-5358.75</v>
      </c>
      <c r="F107" s="63">
        <f t="shared" si="14"/>
        <v>0.976445054945055</v>
      </c>
    </row>
    <row r="108" spans="1:6" ht="89.25">
      <c r="A108" s="37" t="s">
        <v>254</v>
      </c>
      <c r="B108" s="38" t="s">
        <v>251</v>
      </c>
      <c r="C108" s="33">
        <v>227000</v>
      </c>
      <c r="D108" s="33">
        <v>222141.25</v>
      </c>
      <c r="E108" s="18">
        <f t="shared" si="13"/>
        <v>-4858.75</v>
      </c>
      <c r="F108" s="63">
        <f t="shared" si="14"/>
        <v>0.9785958149779735</v>
      </c>
    </row>
    <row r="109" spans="1:6" ht="76.5">
      <c r="A109" s="37" t="s">
        <v>348</v>
      </c>
      <c r="B109" s="38" t="s">
        <v>349</v>
      </c>
      <c r="C109" s="33">
        <v>500</v>
      </c>
      <c r="D109" s="33">
        <v>0</v>
      </c>
      <c r="E109" s="18">
        <f t="shared" si="13"/>
        <v>-500</v>
      </c>
      <c r="F109" s="63">
        <f t="shared" si="14"/>
        <v>0</v>
      </c>
    </row>
    <row r="110" spans="1:6" ht="77.25" customHeight="1">
      <c r="A110" s="8" t="s">
        <v>232</v>
      </c>
      <c r="B110" s="19" t="s">
        <v>309</v>
      </c>
      <c r="C110" s="33">
        <f>C111</f>
        <v>169550</v>
      </c>
      <c r="D110" s="33">
        <f>D111</f>
        <v>60485.95</v>
      </c>
      <c r="E110" s="18">
        <f t="shared" si="13"/>
        <v>-109064.05</v>
      </c>
      <c r="F110" s="63">
        <f t="shared" si="14"/>
        <v>0.35674402831023294</v>
      </c>
    </row>
    <row r="111" spans="1:6" ht="104.25" customHeight="1">
      <c r="A111" s="8" t="s">
        <v>233</v>
      </c>
      <c r="B111" s="19" t="s">
        <v>316</v>
      </c>
      <c r="C111" s="33">
        <v>169550</v>
      </c>
      <c r="D111" s="33">
        <v>60485.95</v>
      </c>
      <c r="E111" s="18">
        <f t="shared" si="13"/>
        <v>-109064.05</v>
      </c>
      <c r="F111" s="63">
        <f t="shared" si="14"/>
        <v>0.35674402831023294</v>
      </c>
    </row>
    <row r="112" spans="1:6" ht="147" customHeight="1">
      <c r="A112" s="8" t="s">
        <v>350</v>
      </c>
      <c r="B112" s="19" t="s">
        <v>351</v>
      </c>
      <c r="C112" s="33">
        <f>C113</f>
        <v>125000</v>
      </c>
      <c r="D112" s="33">
        <f>D113</f>
        <v>39500</v>
      </c>
      <c r="E112" s="18">
        <f>D112-C112</f>
        <v>-85500</v>
      </c>
      <c r="F112" s="63">
        <f>D112/C112</f>
        <v>0.316</v>
      </c>
    </row>
    <row r="113" spans="1:6" ht="162" customHeight="1">
      <c r="A113" s="8" t="s">
        <v>352</v>
      </c>
      <c r="B113" s="19" t="s">
        <v>353</v>
      </c>
      <c r="C113" s="33">
        <v>125000</v>
      </c>
      <c r="D113" s="33">
        <v>39500</v>
      </c>
      <c r="E113" s="18">
        <f>D113-C113</f>
        <v>-85500</v>
      </c>
      <c r="F113" s="63">
        <f>D113/C113</f>
        <v>0.316</v>
      </c>
    </row>
    <row r="114" spans="1:6" ht="51.75" customHeight="1">
      <c r="A114" s="14" t="s">
        <v>276</v>
      </c>
      <c r="B114" s="20" t="s">
        <v>277</v>
      </c>
      <c r="C114" s="42">
        <f>C115</f>
        <v>0</v>
      </c>
      <c r="D114" s="42">
        <f>D115</f>
        <v>108283.8</v>
      </c>
      <c r="E114" s="16">
        <f aca="true" t="shared" si="15" ref="E114:E125">D114-C114</f>
        <v>108283.8</v>
      </c>
      <c r="F114" s="63" t="s">
        <v>145</v>
      </c>
    </row>
    <row r="115" spans="1:6" ht="60" customHeight="1">
      <c r="A115" s="8" t="s">
        <v>278</v>
      </c>
      <c r="B115" s="19" t="s">
        <v>279</v>
      </c>
      <c r="C115" s="33">
        <v>0</v>
      </c>
      <c r="D115" s="33">
        <v>108283.8</v>
      </c>
      <c r="E115" s="18">
        <f t="shared" si="15"/>
        <v>108283.8</v>
      </c>
      <c r="F115" s="63" t="s">
        <v>145</v>
      </c>
    </row>
    <row r="116" spans="1:6" ht="63.75">
      <c r="A116" s="41" t="s">
        <v>246</v>
      </c>
      <c r="B116" s="40" t="s">
        <v>252</v>
      </c>
      <c r="C116" s="42">
        <f>C117</f>
        <v>190428.08</v>
      </c>
      <c r="D116" s="42">
        <f>D117</f>
        <v>137745.17</v>
      </c>
      <c r="E116" s="16">
        <f t="shared" si="15"/>
        <v>-52682.909999999974</v>
      </c>
      <c r="F116" s="61">
        <f t="shared" si="14"/>
        <v>0.7233448449409353</v>
      </c>
    </row>
    <row r="117" spans="1:6" ht="76.5">
      <c r="A117" s="8" t="s">
        <v>247</v>
      </c>
      <c r="B117" s="38" t="s">
        <v>253</v>
      </c>
      <c r="C117" s="33">
        <v>190428.08</v>
      </c>
      <c r="D117" s="33">
        <v>137745.17</v>
      </c>
      <c r="E117" s="16">
        <f t="shared" si="15"/>
        <v>-52682.909999999974</v>
      </c>
      <c r="F117" s="63">
        <f t="shared" si="14"/>
        <v>0.7233448449409353</v>
      </c>
    </row>
    <row r="118" spans="1:6" ht="93" customHeight="1">
      <c r="A118" s="14" t="s">
        <v>234</v>
      </c>
      <c r="B118" s="20" t="s">
        <v>317</v>
      </c>
      <c r="C118" s="42">
        <f>C119</f>
        <v>287297.81</v>
      </c>
      <c r="D118" s="42">
        <f>D119</f>
        <v>424556.93</v>
      </c>
      <c r="E118" s="16">
        <f t="shared" si="15"/>
        <v>137259.12</v>
      </c>
      <c r="F118" s="61">
        <f t="shared" si="14"/>
        <v>1.4777590194648542</v>
      </c>
    </row>
    <row r="119" spans="1:6" ht="81" customHeight="1">
      <c r="A119" s="8" t="s">
        <v>235</v>
      </c>
      <c r="B119" s="19" t="s">
        <v>318</v>
      </c>
      <c r="C119" s="33">
        <v>287297.81</v>
      </c>
      <c r="D119" s="33">
        <v>424556.93</v>
      </c>
      <c r="E119" s="18">
        <f t="shared" si="15"/>
        <v>137259.12</v>
      </c>
      <c r="F119" s="63">
        <f t="shared" si="14"/>
        <v>1.4777590194648542</v>
      </c>
    </row>
    <row r="120" spans="1:6" ht="30" customHeight="1">
      <c r="A120" s="14" t="s">
        <v>236</v>
      </c>
      <c r="B120" s="20" t="s">
        <v>319</v>
      </c>
      <c r="C120" s="42">
        <f>C121</f>
        <v>1308070.3</v>
      </c>
      <c r="D120" s="42">
        <f>D121</f>
        <v>328770.77999999997</v>
      </c>
      <c r="E120" s="16">
        <f t="shared" si="15"/>
        <v>-979299.52</v>
      </c>
      <c r="F120" s="63">
        <f t="shared" si="14"/>
        <v>0.2513402987591722</v>
      </c>
    </row>
    <row r="121" spans="1:6" ht="83.25" customHeight="1">
      <c r="A121" s="8" t="s">
        <v>237</v>
      </c>
      <c r="B121" s="19" t="s">
        <v>320</v>
      </c>
      <c r="C121" s="18">
        <f>C122+C123</f>
        <v>1308070.3</v>
      </c>
      <c r="D121" s="18">
        <f>D122+D123</f>
        <v>328770.77999999997</v>
      </c>
      <c r="E121" s="18">
        <f t="shared" si="15"/>
        <v>-979299.52</v>
      </c>
      <c r="F121" s="63">
        <f t="shared" si="14"/>
        <v>0.2513402987591722</v>
      </c>
    </row>
    <row r="122" spans="1:6" ht="78" customHeight="1">
      <c r="A122" s="8" t="s">
        <v>238</v>
      </c>
      <c r="B122" s="19" t="s">
        <v>321</v>
      </c>
      <c r="C122" s="33">
        <v>1304190.99</v>
      </c>
      <c r="D122" s="33">
        <v>326278.06</v>
      </c>
      <c r="E122" s="18">
        <f t="shared" si="15"/>
        <v>-977912.9299999999</v>
      </c>
      <c r="F122" s="63">
        <f t="shared" si="14"/>
        <v>0.2501765941505239</v>
      </c>
    </row>
    <row r="123" spans="1:6" ht="78" customHeight="1">
      <c r="A123" s="8" t="s">
        <v>256</v>
      </c>
      <c r="B123" s="19" t="s">
        <v>255</v>
      </c>
      <c r="C123" s="33">
        <v>3879.31</v>
      </c>
      <c r="D123" s="33">
        <v>2492.72</v>
      </c>
      <c r="E123" s="18">
        <f t="shared" si="15"/>
        <v>-1386.5900000000001</v>
      </c>
      <c r="F123" s="63">
        <f t="shared" si="14"/>
        <v>0.642567879339367</v>
      </c>
    </row>
    <row r="124" spans="1:6" ht="12.75">
      <c r="A124" s="43" t="s">
        <v>114</v>
      </c>
      <c r="B124" s="46" t="s">
        <v>115</v>
      </c>
      <c r="C124" s="45">
        <f>C125+C126</f>
        <v>-25301.79</v>
      </c>
      <c r="D124" s="45">
        <f>D125+D126</f>
        <v>-19345.71</v>
      </c>
      <c r="E124" s="45">
        <f t="shared" si="15"/>
        <v>5956.080000000002</v>
      </c>
      <c r="F124" s="60">
        <f>D124/C124</f>
        <v>0.7645984730724584</v>
      </c>
    </row>
    <row r="125" spans="1:6" ht="25.5">
      <c r="A125" s="8" t="s">
        <v>116</v>
      </c>
      <c r="B125" s="19" t="s">
        <v>117</v>
      </c>
      <c r="C125" s="33">
        <v>-25301.79</v>
      </c>
      <c r="D125" s="33">
        <v>-19345.71</v>
      </c>
      <c r="E125" s="18">
        <f t="shared" si="15"/>
        <v>5956.080000000002</v>
      </c>
      <c r="F125" s="63">
        <f>D125/C125</f>
        <v>0.7645984730724584</v>
      </c>
    </row>
    <row r="126" spans="1:6" ht="25.5" hidden="1">
      <c r="A126" s="8" t="s">
        <v>118</v>
      </c>
      <c r="B126" s="19" t="s">
        <v>119</v>
      </c>
      <c r="C126" s="18">
        <v>0</v>
      </c>
      <c r="D126" s="18">
        <v>0</v>
      </c>
      <c r="E126" s="33">
        <f>C126-D126</f>
        <v>0</v>
      </c>
      <c r="F126" s="62" t="s">
        <v>145</v>
      </c>
    </row>
    <row r="127" spans="1:6" ht="17.25" customHeight="1">
      <c r="A127" s="34" t="s">
        <v>157</v>
      </c>
      <c r="B127" s="65" t="s">
        <v>158</v>
      </c>
      <c r="C127" s="36">
        <f>C128+C179+C182+C187</f>
        <v>1369708024.02</v>
      </c>
      <c r="D127" s="36">
        <f>D128+D179+D182+D187</f>
        <v>1556013373.5400002</v>
      </c>
      <c r="E127" s="36">
        <f>D127-C127</f>
        <v>186305349.52000022</v>
      </c>
      <c r="F127" s="82">
        <f>D127/C127</f>
        <v>1.13601829459479</v>
      </c>
    </row>
    <row r="128" spans="1:6" ht="25.5">
      <c r="A128" s="29" t="s">
        <v>159</v>
      </c>
      <c r="B128" s="66" t="s">
        <v>160</v>
      </c>
      <c r="C128" s="31">
        <f>C129+C136+C153+C168</f>
        <v>1369808006</v>
      </c>
      <c r="D128" s="31">
        <f>D129+D136+D153+D168</f>
        <v>1559244516.94</v>
      </c>
      <c r="E128" s="67">
        <f>D128-C128</f>
        <v>189436510.94000006</v>
      </c>
      <c r="F128" s="83">
        <f>D128/C128</f>
        <v>1.1382942062757955</v>
      </c>
    </row>
    <row r="129" spans="1:6" ht="42" customHeight="1">
      <c r="A129" s="68" t="s">
        <v>188</v>
      </c>
      <c r="B129" s="69" t="s">
        <v>161</v>
      </c>
      <c r="C129" s="70">
        <f>C130+C135+C132</f>
        <v>502020703</v>
      </c>
      <c r="D129" s="70">
        <f>D130+D135+D132</f>
        <v>528685218</v>
      </c>
      <c r="E129" s="70">
        <f>D129-C129</f>
        <v>26664515</v>
      </c>
      <c r="F129" s="81">
        <f>D129/C129</f>
        <v>1.0531143732532482</v>
      </c>
    </row>
    <row r="130" spans="1:6" s="39" customFormat="1" ht="25.5">
      <c r="A130" s="14" t="s">
        <v>189</v>
      </c>
      <c r="B130" s="40" t="s">
        <v>162</v>
      </c>
      <c r="C130" s="42">
        <f>C131</f>
        <v>0</v>
      </c>
      <c r="D130" s="42">
        <f>D131</f>
        <v>26905425</v>
      </c>
      <c r="E130" s="42">
        <f>D130-C130</f>
        <v>26905425</v>
      </c>
      <c r="F130" s="87" t="str">
        <f>F131</f>
        <v>-</v>
      </c>
    </row>
    <row r="131" spans="1:6" s="39" customFormat="1" ht="25.5">
      <c r="A131" s="8" t="s">
        <v>190</v>
      </c>
      <c r="B131" s="38" t="s">
        <v>163</v>
      </c>
      <c r="C131" s="33">
        <v>0</v>
      </c>
      <c r="D131" s="33">
        <v>26905425</v>
      </c>
      <c r="E131" s="33">
        <f>D131-C131</f>
        <v>26905425</v>
      </c>
      <c r="F131" s="86" t="s">
        <v>145</v>
      </c>
    </row>
    <row r="132" spans="1:6" s="39" customFormat="1" ht="25.5">
      <c r="A132" s="14" t="s">
        <v>280</v>
      </c>
      <c r="B132" s="40" t="s">
        <v>281</v>
      </c>
      <c r="C132" s="42">
        <f>C133</f>
        <v>29115703</v>
      </c>
      <c r="D132" s="42">
        <f>D133</f>
        <v>15983793</v>
      </c>
      <c r="E132" s="42">
        <f>E133</f>
        <v>13131910</v>
      </c>
      <c r="F132" s="87">
        <f>F133</f>
        <v>0.5489749981307338</v>
      </c>
    </row>
    <row r="133" spans="1:6" s="39" customFormat="1" ht="38.25">
      <c r="A133" s="8" t="s">
        <v>282</v>
      </c>
      <c r="B133" s="38" t="s">
        <v>283</v>
      </c>
      <c r="C133" s="33">
        <v>29115703</v>
      </c>
      <c r="D133" s="33">
        <v>15983793</v>
      </c>
      <c r="E133" s="33">
        <f>C133-D133</f>
        <v>13131910</v>
      </c>
      <c r="F133" s="86">
        <f>D133/C133</f>
        <v>0.5489749981307338</v>
      </c>
    </row>
    <row r="134" spans="1:6" s="39" customFormat="1" ht="51">
      <c r="A134" s="14" t="s">
        <v>191</v>
      </c>
      <c r="B134" s="40" t="s">
        <v>164</v>
      </c>
      <c r="C134" s="42">
        <f>C135</f>
        <v>472905000</v>
      </c>
      <c r="D134" s="42">
        <f>D135</f>
        <v>485796000</v>
      </c>
      <c r="E134" s="42">
        <f>D134-C134</f>
        <v>12891000</v>
      </c>
      <c r="F134" s="87">
        <f>F135</f>
        <v>1.0272591746756747</v>
      </c>
    </row>
    <row r="135" spans="1:6" s="39" customFormat="1" ht="51">
      <c r="A135" s="8" t="s">
        <v>192</v>
      </c>
      <c r="B135" s="38" t="s">
        <v>165</v>
      </c>
      <c r="C135" s="33">
        <v>472905000</v>
      </c>
      <c r="D135" s="33">
        <v>485796000</v>
      </c>
      <c r="E135" s="33">
        <f>D135-C135</f>
        <v>12891000</v>
      </c>
      <c r="F135" s="86">
        <f>D135/C135</f>
        <v>1.0272591746756747</v>
      </c>
    </row>
    <row r="136" spans="1:6" ht="38.25">
      <c r="A136" s="71" t="s">
        <v>193</v>
      </c>
      <c r="B136" s="72" t="s">
        <v>166</v>
      </c>
      <c r="C136" s="73">
        <f>C137+C141+C143+C145+C147+C151+C139+C149</f>
        <v>156737690.19</v>
      </c>
      <c r="D136" s="73">
        <f>D137+D141+D143+D145+D147+D151+D139</f>
        <v>161709938.64999998</v>
      </c>
      <c r="E136" s="73">
        <f>D136-C136</f>
        <v>4972248.459999979</v>
      </c>
      <c r="F136" s="81">
        <f>D136/C136</f>
        <v>1.0317233746010455</v>
      </c>
    </row>
    <row r="137" spans="1:6" s="39" customFormat="1" ht="38.25">
      <c r="A137" s="14" t="s">
        <v>284</v>
      </c>
      <c r="B137" s="40" t="s">
        <v>285</v>
      </c>
      <c r="C137" s="42">
        <f>C138</f>
        <v>5204501.67</v>
      </c>
      <c r="D137" s="16">
        <f>D138</f>
        <v>19080589.37</v>
      </c>
      <c r="E137" s="16">
        <f>E138</f>
        <v>-13876087.700000001</v>
      </c>
      <c r="F137" s="87">
        <f>F138</f>
        <v>3.6661702848488087</v>
      </c>
    </row>
    <row r="138" spans="1:6" s="39" customFormat="1" ht="38.25">
      <c r="A138" s="8" t="s">
        <v>286</v>
      </c>
      <c r="B138" s="38" t="s">
        <v>287</v>
      </c>
      <c r="C138" s="33">
        <v>5204501.67</v>
      </c>
      <c r="D138" s="18">
        <v>19080589.37</v>
      </c>
      <c r="E138" s="18">
        <f>C138-D138</f>
        <v>-13876087.700000001</v>
      </c>
      <c r="F138" s="86">
        <f>D138/C138</f>
        <v>3.6661702848488087</v>
      </c>
    </row>
    <row r="139" spans="1:6" s="39" customFormat="1" ht="89.25">
      <c r="A139" s="14" t="s">
        <v>354</v>
      </c>
      <c r="B139" s="40" t="s">
        <v>355</v>
      </c>
      <c r="C139" s="42">
        <f>C140</f>
        <v>37652562.49</v>
      </c>
      <c r="D139" s="16">
        <f>D140</f>
        <v>5169251.48</v>
      </c>
      <c r="E139" s="16">
        <f>E140</f>
        <v>32483311.01</v>
      </c>
      <c r="F139" s="87">
        <f>F140</f>
        <v>0.13728817212302302</v>
      </c>
    </row>
    <row r="140" spans="1:6" s="39" customFormat="1" ht="89.25">
      <c r="A140" s="8" t="s">
        <v>356</v>
      </c>
      <c r="B140" s="38" t="s">
        <v>357</v>
      </c>
      <c r="C140" s="33">
        <v>37652562.49</v>
      </c>
      <c r="D140" s="18">
        <v>5169251.48</v>
      </c>
      <c r="E140" s="18">
        <f>C140-D140</f>
        <v>32483311.01</v>
      </c>
      <c r="F140" s="86">
        <f>D140/C140</f>
        <v>0.13728817212302302</v>
      </c>
    </row>
    <row r="141" spans="1:6" s="39" customFormat="1" ht="51">
      <c r="A141" s="14" t="s">
        <v>322</v>
      </c>
      <c r="B141" s="40" t="s">
        <v>323</v>
      </c>
      <c r="C141" s="42">
        <f>C142</f>
        <v>3351173.89</v>
      </c>
      <c r="D141" s="42">
        <f>D142</f>
        <v>0</v>
      </c>
      <c r="E141" s="42">
        <f>E142</f>
        <v>3351173.89</v>
      </c>
      <c r="F141" s="87">
        <f>F142</f>
        <v>0</v>
      </c>
    </row>
    <row r="142" spans="1:6" s="39" customFormat="1" ht="51">
      <c r="A142" s="8" t="s">
        <v>324</v>
      </c>
      <c r="B142" s="38" t="s">
        <v>325</v>
      </c>
      <c r="C142" s="33">
        <v>3351173.89</v>
      </c>
      <c r="D142" s="33">
        <v>0</v>
      </c>
      <c r="E142" s="33">
        <f>C142-D142</f>
        <v>3351173.89</v>
      </c>
      <c r="F142" s="86">
        <f>D142/C142</f>
        <v>0</v>
      </c>
    </row>
    <row r="143" spans="1:6" s="39" customFormat="1" ht="76.5">
      <c r="A143" s="14" t="s">
        <v>288</v>
      </c>
      <c r="B143" s="40" t="s">
        <v>289</v>
      </c>
      <c r="C143" s="42">
        <f>C144</f>
        <v>0</v>
      </c>
      <c r="D143" s="42">
        <f>D144</f>
        <v>110349.72</v>
      </c>
      <c r="E143" s="42">
        <f>E144</f>
        <v>-110349.72</v>
      </c>
      <c r="F143" s="86" t="s">
        <v>145</v>
      </c>
    </row>
    <row r="144" spans="1:6" s="39" customFormat="1" ht="76.5">
      <c r="A144" s="8" t="s">
        <v>290</v>
      </c>
      <c r="B144" s="38" t="s">
        <v>291</v>
      </c>
      <c r="C144" s="33">
        <v>0</v>
      </c>
      <c r="D144" s="33">
        <v>110349.72</v>
      </c>
      <c r="E144" s="33">
        <f>C144-D144</f>
        <v>-110349.72</v>
      </c>
      <c r="F144" s="86" t="s">
        <v>145</v>
      </c>
    </row>
    <row r="145" spans="1:6" s="39" customFormat="1" ht="63.75">
      <c r="A145" s="14" t="s">
        <v>292</v>
      </c>
      <c r="B145" s="40" t="s">
        <v>293</v>
      </c>
      <c r="C145" s="42">
        <f>C146</f>
        <v>3903324.6</v>
      </c>
      <c r="D145" s="42">
        <f>D146</f>
        <v>22907552.81</v>
      </c>
      <c r="E145" s="42">
        <f>E146</f>
        <v>-19004228.209999997</v>
      </c>
      <c r="F145" s="87">
        <f>D145/C145</f>
        <v>5.868728624311696</v>
      </c>
    </row>
    <row r="146" spans="1:6" s="39" customFormat="1" ht="63.75">
      <c r="A146" s="8" t="s">
        <v>294</v>
      </c>
      <c r="B146" s="38" t="s">
        <v>295</v>
      </c>
      <c r="C146" s="33">
        <v>3903324.6</v>
      </c>
      <c r="D146" s="33">
        <v>22907552.81</v>
      </c>
      <c r="E146" s="33">
        <f>C146-D146</f>
        <v>-19004228.209999997</v>
      </c>
      <c r="F146" s="86">
        <f>D146/C146</f>
        <v>5.868728624311696</v>
      </c>
    </row>
    <row r="147" spans="1:6" s="39" customFormat="1" ht="25.5">
      <c r="A147" s="14" t="s">
        <v>296</v>
      </c>
      <c r="B147" s="40" t="s">
        <v>297</v>
      </c>
      <c r="C147" s="42">
        <f>C148</f>
        <v>0</v>
      </c>
      <c r="D147" s="42">
        <f>D148</f>
        <v>12976424.53</v>
      </c>
      <c r="E147" s="42">
        <f>E148</f>
        <v>-12976424.53</v>
      </c>
      <c r="F147" s="86" t="s">
        <v>145</v>
      </c>
    </row>
    <row r="148" spans="1:6" s="39" customFormat="1" ht="25.5">
      <c r="A148" s="8" t="s">
        <v>298</v>
      </c>
      <c r="B148" s="38" t="s">
        <v>299</v>
      </c>
      <c r="C148" s="33">
        <v>0</v>
      </c>
      <c r="D148" s="33">
        <v>12976424.53</v>
      </c>
      <c r="E148" s="33">
        <f>C148-D148</f>
        <v>-12976424.53</v>
      </c>
      <c r="F148" s="86" t="s">
        <v>145</v>
      </c>
    </row>
    <row r="149" spans="1:6" s="39" customFormat="1" ht="63.75">
      <c r="A149" s="14" t="s">
        <v>358</v>
      </c>
      <c r="B149" s="40" t="s">
        <v>359</v>
      </c>
      <c r="C149" s="42">
        <f>C150</f>
        <v>18369486.68</v>
      </c>
      <c r="D149" s="42">
        <f>D150</f>
        <v>0</v>
      </c>
      <c r="E149" s="42">
        <f>E150</f>
        <v>18369486.68</v>
      </c>
      <c r="F149" s="87">
        <f>D149/C149</f>
        <v>0</v>
      </c>
    </row>
    <row r="150" spans="1:6" s="39" customFormat="1" ht="63.75">
      <c r="A150" s="8" t="s">
        <v>360</v>
      </c>
      <c r="B150" s="38" t="s">
        <v>361</v>
      </c>
      <c r="C150" s="33">
        <v>18369486.68</v>
      </c>
      <c r="D150" s="33">
        <v>0</v>
      </c>
      <c r="E150" s="33">
        <f>C150-D150</f>
        <v>18369486.68</v>
      </c>
      <c r="F150" s="86">
        <f>D150/C150</f>
        <v>0</v>
      </c>
    </row>
    <row r="151" spans="1:6" s="39" customFormat="1" ht="21.75" customHeight="1">
      <c r="A151" s="14" t="s">
        <v>194</v>
      </c>
      <c r="B151" s="51" t="s">
        <v>167</v>
      </c>
      <c r="C151" s="42">
        <f>C152</f>
        <v>88256640.86</v>
      </c>
      <c r="D151" s="42">
        <f>D152</f>
        <v>101465770.74</v>
      </c>
      <c r="E151" s="42">
        <f>D151-C151</f>
        <v>13209129.879999995</v>
      </c>
      <c r="F151" s="86">
        <f>D151/C151</f>
        <v>1.1496672630103089</v>
      </c>
    </row>
    <row r="152" spans="1:6" s="39" customFormat="1" ht="25.5" customHeight="1">
      <c r="A152" s="8" t="s">
        <v>195</v>
      </c>
      <c r="B152" s="52" t="s">
        <v>168</v>
      </c>
      <c r="C152" s="33">
        <v>88256640.86</v>
      </c>
      <c r="D152" s="33">
        <v>101465770.74</v>
      </c>
      <c r="E152" s="33">
        <f>D152-C152</f>
        <v>13209129.879999995</v>
      </c>
      <c r="F152" s="86">
        <f>D152/C152</f>
        <v>1.1496672630103089</v>
      </c>
    </row>
    <row r="153" spans="1:8" ht="33.75" customHeight="1">
      <c r="A153" s="68" t="s">
        <v>196</v>
      </c>
      <c r="B153" s="72" t="s">
        <v>169</v>
      </c>
      <c r="C153" s="70">
        <f>C156+C158+C164+C166+C160+C154+C162</f>
        <v>688726616.81</v>
      </c>
      <c r="D153" s="70">
        <f>D156+D158+D164+D166+D160+D154+D162</f>
        <v>722279124.7800001</v>
      </c>
      <c r="E153" s="70">
        <f>D153-C153</f>
        <v>33552507.970000148</v>
      </c>
      <c r="F153" s="84">
        <f>D153/C153</f>
        <v>1.0487167290345283</v>
      </c>
      <c r="H153" s="4"/>
    </row>
    <row r="154" spans="1:6" ht="48.75" customHeight="1">
      <c r="A154" s="14" t="s">
        <v>213</v>
      </c>
      <c r="B154" s="28" t="s">
        <v>215</v>
      </c>
      <c r="C154" s="42">
        <f>C155</f>
        <v>24064216.89</v>
      </c>
      <c r="D154" s="42">
        <f>D155</f>
        <v>20278065.08</v>
      </c>
      <c r="E154" s="42">
        <f>D154-C154</f>
        <v>-3786151.8100000024</v>
      </c>
      <c r="F154" s="87">
        <f>F155</f>
        <v>0.8426646573496702</v>
      </c>
    </row>
    <row r="155" spans="1:6" ht="48.75" customHeight="1">
      <c r="A155" s="8" t="s">
        <v>214</v>
      </c>
      <c r="B155" s="27" t="s">
        <v>216</v>
      </c>
      <c r="C155" s="33">
        <v>24064216.89</v>
      </c>
      <c r="D155" s="33">
        <v>20278065.08</v>
      </c>
      <c r="E155" s="33">
        <f aca="true" t="shared" si="16" ref="E155:E167">D155-C155</f>
        <v>-3786151.8100000024</v>
      </c>
      <c r="F155" s="86">
        <f>D155/C155</f>
        <v>0.8426646573496702</v>
      </c>
    </row>
    <row r="156" spans="1:6" s="39" customFormat="1" ht="65.25" customHeight="1">
      <c r="A156" s="14" t="s">
        <v>197</v>
      </c>
      <c r="B156" s="28" t="s">
        <v>170</v>
      </c>
      <c r="C156" s="42">
        <f>C157</f>
        <v>23378830.46</v>
      </c>
      <c r="D156" s="42">
        <f>D157</f>
        <v>23272333.1</v>
      </c>
      <c r="E156" s="42">
        <f t="shared" si="16"/>
        <v>-106497.3599999994</v>
      </c>
      <c r="F156" s="87">
        <f>F157</f>
        <v>0.9954447096837367</v>
      </c>
    </row>
    <row r="157" spans="1:6" s="39" customFormat="1" ht="56.25" customHeight="1">
      <c r="A157" s="8" t="s">
        <v>198</v>
      </c>
      <c r="B157" s="27" t="s">
        <v>171</v>
      </c>
      <c r="C157" s="33">
        <v>23378830.46</v>
      </c>
      <c r="D157" s="33">
        <v>23272333.1</v>
      </c>
      <c r="E157" s="33">
        <f t="shared" si="16"/>
        <v>-106497.3599999994</v>
      </c>
      <c r="F157" s="86">
        <f>D157/C157</f>
        <v>0.9954447096837367</v>
      </c>
    </row>
    <row r="158" spans="1:6" s="39" customFormat="1" ht="80.25" customHeight="1">
      <c r="A158" s="14" t="s">
        <v>199</v>
      </c>
      <c r="B158" s="28" t="s">
        <v>172</v>
      </c>
      <c r="C158" s="42">
        <f>C159</f>
        <v>8337573.17</v>
      </c>
      <c r="D158" s="42">
        <f>D159</f>
        <v>10177160.17</v>
      </c>
      <c r="E158" s="42">
        <f t="shared" si="16"/>
        <v>1839587</v>
      </c>
      <c r="F158" s="87">
        <f>F159</f>
        <v>1.2206381836166842</v>
      </c>
    </row>
    <row r="159" spans="1:6" s="39" customFormat="1" ht="84" customHeight="1">
      <c r="A159" s="8" t="s">
        <v>200</v>
      </c>
      <c r="B159" s="27" t="s">
        <v>173</v>
      </c>
      <c r="C159" s="33">
        <v>8337573.17</v>
      </c>
      <c r="D159" s="33">
        <v>10177160.17</v>
      </c>
      <c r="E159" s="33">
        <f t="shared" si="16"/>
        <v>1839587</v>
      </c>
      <c r="F159" s="86">
        <f>D159/C159</f>
        <v>1.2206381836166842</v>
      </c>
    </row>
    <row r="160" spans="1:6" s="39" customFormat="1" ht="75" customHeight="1">
      <c r="A160" s="14" t="s">
        <v>219</v>
      </c>
      <c r="B160" s="74" t="s">
        <v>217</v>
      </c>
      <c r="C160" s="42">
        <f>C161</f>
        <v>4757</v>
      </c>
      <c r="D160" s="42">
        <f>D161</f>
        <v>2691</v>
      </c>
      <c r="E160" s="42">
        <f t="shared" si="16"/>
        <v>-2066</v>
      </c>
      <c r="F160" s="87">
        <f>D160/C160</f>
        <v>0.5656926634433467</v>
      </c>
    </row>
    <row r="161" spans="1:6" s="39" customFormat="1" ht="66.75" customHeight="1">
      <c r="A161" s="8" t="s">
        <v>220</v>
      </c>
      <c r="B161" s="19" t="s">
        <v>218</v>
      </c>
      <c r="C161" s="33">
        <v>4757</v>
      </c>
      <c r="D161" s="33">
        <v>2691</v>
      </c>
      <c r="E161" s="42">
        <f t="shared" si="16"/>
        <v>-2066</v>
      </c>
      <c r="F161" s="86">
        <f>D161/C161</f>
        <v>0.5656926634433467</v>
      </c>
    </row>
    <row r="162" spans="1:6" s="39" customFormat="1" ht="30" customHeight="1" hidden="1">
      <c r="A162" s="14" t="s">
        <v>239</v>
      </c>
      <c r="B162" s="74" t="s">
        <v>240</v>
      </c>
      <c r="C162" s="16">
        <f>C163</f>
        <v>0</v>
      </c>
      <c r="D162" s="16">
        <f>D163</f>
        <v>0</v>
      </c>
      <c r="E162" s="42">
        <f t="shared" si="16"/>
        <v>0</v>
      </c>
      <c r="F162" s="87" t="e">
        <f>F163</f>
        <v>#DIV/0!</v>
      </c>
    </row>
    <row r="163" spans="1:6" s="39" customFormat="1" ht="42" customHeight="1" hidden="1">
      <c r="A163" s="8" t="s">
        <v>241</v>
      </c>
      <c r="B163" s="19" t="s">
        <v>242</v>
      </c>
      <c r="C163" s="33">
        <v>0</v>
      </c>
      <c r="D163" s="33">
        <v>0</v>
      </c>
      <c r="E163" s="42">
        <f t="shared" si="16"/>
        <v>0</v>
      </c>
      <c r="F163" s="86" t="e">
        <f>D163/C163</f>
        <v>#DIV/0!</v>
      </c>
    </row>
    <row r="164" spans="1:6" s="39" customFormat="1" ht="32.25" customHeight="1">
      <c r="A164" s="14" t="s">
        <v>201</v>
      </c>
      <c r="B164" s="74" t="s">
        <v>174</v>
      </c>
      <c r="C164" s="42">
        <f>C165</f>
        <v>1966496.29</v>
      </c>
      <c r="D164" s="42">
        <f>D165</f>
        <v>1592608.7</v>
      </c>
      <c r="E164" s="42">
        <f t="shared" si="16"/>
        <v>-373887.5900000001</v>
      </c>
      <c r="F164" s="87">
        <f>F165</f>
        <v>0.8098711948243746</v>
      </c>
    </row>
    <row r="165" spans="1:6" s="39" customFormat="1" ht="45.75" customHeight="1">
      <c r="A165" s="8" t="s">
        <v>202</v>
      </c>
      <c r="B165" s="19" t="s">
        <v>175</v>
      </c>
      <c r="C165" s="33">
        <v>1966496.29</v>
      </c>
      <c r="D165" s="33">
        <v>1592608.7</v>
      </c>
      <c r="E165" s="33">
        <f t="shared" si="16"/>
        <v>-373887.5900000001</v>
      </c>
      <c r="F165" s="86">
        <f>D165/C165</f>
        <v>0.8098711948243746</v>
      </c>
    </row>
    <row r="166" spans="1:6" s="39" customFormat="1" ht="21.75" customHeight="1">
      <c r="A166" s="14" t="s">
        <v>221</v>
      </c>
      <c r="B166" s="28" t="s">
        <v>223</v>
      </c>
      <c r="C166" s="42">
        <f>C167</f>
        <v>630974743</v>
      </c>
      <c r="D166" s="42">
        <f>D167</f>
        <v>666956266.73</v>
      </c>
      <c r="E166" s="42">
        <f t="shared" si="16"/>
        <v>35981523.73000002</v>
      </c>
      <c r="F166" s="87">
        <f>F167</f>
        <v>1.0570252995530758</v>
      </c>
    </row>
    <row r="167" spans="1:6" s="39" customFormat="1" ht="21.75" customHeight="1">
      <c r="A167" s="8" t="s">
        <v>222</v>
      </c>
      <c r="B167" s="19" t="s">
        <v>224</v>
      </c>
      <c r="C167" s="33">
        <v>630974743</v>
      </c>
      <c r="D167" s="33">
        <v>666956266.73</v>
      </c>
      <c r="E167" s="33">
        <f t="shared" si="16"/>
        <v>35981523.73000002</v>
      </c>
      <c r="F167" s="86">
        <f>D167/C167</f>
        <v>1.0570252995530758</v>
      </c>
    </row>
    <row r="168" spans="1:7" s="39" customFormat="1" ht="24" customHeight="1">
      <c r="A168" s="68" t="s">
        <v>203</v>
      </c>
      <c r="B168" s="72" t="s">
        <v>176</v>
      </c>
      <c r="C168" s="70">
        <f>C169+C171+C177+C173+C175</f>
        <v>22322996</v>
      </c>
      <c r="D168" s="70">
        <f>D169+D171+D177+D173+D175</f>
        <v>146570235.51</v>
      </c>
      <c r="E168" s="70">
        <f>D168-C168</f>
        <v>124247239.50999999</v>
      </c>
      <c r="F168" s="84">
        <f aca="true" t="shared" si="17" ref="F168:F178">D168/C168</f>
        <v>6.565885489116245</v>
      </c>
      <c r="G168" s="56"/>
    </row>
    <row r="169" spans="1:6" s="39" customFormat="1" ht="71.25" customHeight="1">
      <c r="A169" s="14" t="s">
        <v>300</v>
      </c>
      <c r="B169" s="28" t="s">
        <v>301</v>
      </c>
      <c r="C169" s="16">
        <f>C170</f>
        <v>3548601</v>
      </c>
      <c r="D169" s="16">
        <f>D170</f>
        <v>31962334.41</v>
      </c>
      <c r="E169" s="16">
        <f>E170</f>
        <v>-28413733.41</v>
      </c>
      <c r="F169" s="87">
        <f t="shared" si="17"/>
        <v>9.00702401030716</v>
      </c>
    </row>
    <row r="170" spans="1:6" s="39" customFormat="1" ht="74.25" customHeight="1">
      <c r="A170" s="8" t="s">
        <v>302</v>
      </c>
      <c r="B170" s="19" t="s">
        <v>303</v>
      </c>
      <c r="C170" s="18">
        <v>3548601</v>
      </c>
      <c r="D170" s="18">
        <v>31962334.41</v>
      </c>
      <c r="E170" s="33">
        <f>C170-D170</f>
        <v>-28413733.41</v>
      </c>
      <c r="F170" s="86">
        <f t="shared" si="17"/>
        <v>9.00702401030716</v>
      </c>
    </row>
    <row r="171" spans="1:6" s="39" customFormat="1" ht="89.25" customHeight="1">
      <c r="A171" s="14" t="s">
        <v>304</v>
      </c>
      <c r="B171" s="28" t="s">
        <v>305</v>
      </c>
      <c r="C171" s="16">
        <f>C172</f>
        <v>0</v>
      </c>
      <c r="D171" s="16">
        <f>D172</f>
        <v>36059626.4</v>
      </c>
      <c r="E171" s="16">
        <f>E172</f>
        <v>-36059626.4</v>
      </c>
      <c r="F171" s="86" t="s">
        <v>145</v>
      </c>
    </row>
    <row r="172" spans="1:6" s="39" customFormat="1" ht="89.25" customHeight="1">
      <c r="A172" s="8" t="s">
        <v>306</v>
      </c>
      <c r="B172" s="19" t="s">
        <v>307</v>
      </c>
      <c r="C172" s="18">
        <v>0</v>
      </c>
      <c r="D172" s="16">
        <v>36059626.4</v>
      </c>
      <c r="E172" s="33">
        <f>C172-D172</f>
        <v>-36059626.4</v>
      </c>
      <c r="F172" s="86" t="s">
        <v>145</v>
      </c>
    </row>
    <row r="173" spans="1:6" s="39" customFormat="1" ht="40.5" customHeight="1">
      <c r="A173" s="14" t="s">
        <v>326</v>
      </c>
      <c r="B173" s="28" t="s">
        <v>327</v>
      </c>
      <c r="C173" s="16">
        <f>C174</f>
        <v>1000000</v>
      </c>
      <c r="D173" s="16">
        <f>D174</f>
        <v>0</v>
      </c>
      <c r="E173" s="16">
        <f>E174</f>
        <v>1000000</v>
      </c>
      <c r="F173" s="87">
        <f t="shared" si="17"/>
        <v>0</v>
      </c>
    </row>
    <row r="174" spans="1:6" s="39" customFormat="1" ht="44.25" customHeight="1">
      <c r="A174" s="8" t="s">
        <v>328</v>
      </c>
      <c r="B174" s="19" t="s">
        <v>329</v>
      </c>
      <c r="C174" s="18">
        <v>1000000</v>
      </c>
      <c r="D174" s="16">
        <v>0</v>
      </c>
      <c r="E174" s="33">
        <f>C174-D174</f>
        <v>1000000</v>
      </c>
      <c r="F174" s="86">
        <f t="shared" si="17"/>
        <v>0</v>
      </c>
    </row>
    <row r="175" spans="1:6" s="39" customFormat="1" ht="44.25" customHeight="1">
      <c r="A175" s="14" t="s">
        <v>337</v>
      </c>
      <c r="B175" s="28" t="s">
        <v>340</v>
      </c>
      <c r="C175" s="16">
        <f>C176</f>
        <v>0</v>
      </c>
      <c r="D175" s="16">
        <f>D176</f>
        <v>50561193.05</v>
      </c>
      <c r="E175" s="16">
        <f>E176</f>
        <v>-50561193.05</v>
      </c>
      <c r="F175" s="87" t="s">
        <v>145</v>
      </c>
    </row>
    <row r="176" spans="1:6" s="39" customFormat="1" ht="51.75" customHeight="1">
      <c r="A176" s="8" t="s">
        <v>338</v>
      </c>
      <c r="B176" s="19" t="s">
        <v>339</v>
      </c>
      <c r="C176" s="18">
        <v>0</v>
      </c>
      <c r="D176" s="16">
        <v>50561193.05</v>
      </c>
      <c r="E176" s="33">
        <f>C176-D176</f>
        <v>-50561193.05</v>
      </c>
      <c r="F176" s="86" t="s">
        <v>145</v>
      </c>
    </row>
    <row r="177" spans="1:6" s="75" customFormat="1" ht="44.25" customHeight="1">
      <c r="A177" s="14" t="s">
        <v>265</v>
      </c>
      <c r="B177" s="28" t="s">
        <v>266</v>
      </c>
      <c r="C177" s="16">
        <f>C178</f>
        <v>17774395</v>
      </c>
      <c r="D177" s="16">
        <f>D178</f>
        <v>27987081.65</v>
      </c>
      <c r="E177" s="16">
        <f>E178</f>
        <v>-10212686.649999999</v>
      </c>
      <c r="F177" s="87">
        <f t="shared" si="17"/>
        <v>1.5745729545225027</v>
      </c>
    </row>
    <row r="178" spans="1:6" s="75" customFormat="1" ht="42" customHeight="1">
      <c r="A178" s="8" t="s">
        <v>267</v>
      </c>
      <c r="B178" s="19" t="s">
        <v>268</v>
      </c>
      <c r="C178" s="18">
        <v>17774395</v>
      </c>
      <c r="D178" s="18">
        <v>27987081.65</v>
      </c>
      <c r="E178" s="33">
        <f>C178-D178</f>
        <v>-10212686.649999999</v>
      </c>
      <c r="F178" s="86">
        <f t="shared" si="17"/>
        <v>1.5745729545225027</v>
      </c>
    </row>
    <row r="179" spans="1:6" s="39" customFormat="1" ht="28.5" customHeight="1">
      <c r="A179" s="68" t="s">
        <v>204</v>
      </c>
      <c r="B179" s="76" t="s">
        <v>186</v>
      </c>
      <c r="C179" s="70">
        <f aca="true" t="shared" si="18" ref="C179:E180">C180</f>
        <v>0</v>
      </c>
      <c r="D179" s="70">
        <f t="shared" si="18"/>
        <v>-38.6</v>
      </c>
      <c r="E179" s="70">
        <f t="shared" si="18"/>
        <v>38.6</v>
      </c>
      <c r="F179" s="70" t="s">
        <v>145</v>
      </c>
    </row>
    <row r="180" spans="1:6" s="39" customFormat="1" ht="33.75" customHeight="1">
      <c r="A180" s="14" t="s">
        <v>205</v>
      </c>
      <c r="B180" s="28" t="s">
        <v>187</v>
      </c>
      <c r="C180" s="16">
        <f t="shared" si="18"/>
        <v>0</v>
      </c>
      <c r="D180" s="16">
        <f t="shared" si="18"/>
        <v>-38.6</v>
      </c>
      <c r="E180" s="16">
        <f t="shared" si="18"/>
        <v>38.6</v>
      </c>
      <c r="F180" s="42" t="s">
        <v>145</v>
      </c>
    </row>
    <row r="181" spans="1:6" s="39" customFormat="1" ht="30.75" customHeight="1">
      <c r="A181" s="8" t="s">
        <v>206</v>
      </c>
      <c r="B181" s="27" t="s">
        <v>187</v>
      </c>
      <c r="C181" s="33">
        <v>0</v>
      </c>
      <c r="D181" s="33">
        <v>-38.6</v>
      </c>
      <c r="E181" s="33">
        <f>C181-D181</f>
        <v>38.6</v>
      </c>
      <c r="F181" s="33" t="s">
        <v>145</v>
      </c>
    </row>
    <row r="182" spans="1:6" ht="69" customHeight="1">
      <c r="A182" s="68" t="s">
        <v>177</v>
      </c>
      <c r="B182" s="76" t="s">
        <v>178</v>
      </c>
      <c r="C182" s="70">
        <f>C183</f>
        <v>3875.29</v>
      </c>
      <c r="D182" s="70">
        <f>D183</f>
        <v>235825.73</v>
      </c>
      <c r="E182" s="70">
        <f aca="true" t="shared" si="19" ref="E182:E190">D182-C182</f>
        <v>231950.44</v>
      </c>
      <c r="F182" s="81" t="s">
        <v>145</v>
      </c>
    </row>
    <row r="183" spans="1:6" ht="40.5" customHeight="1">
      <c r="A183" s="41" t="s">
        <v>207</v>
      </c>
      <c r="B183" s="77" t="s">
        <v>179</v>
      </c>
      <c r="C183" s="42">
        <f>C184</f>
        <v>3875.29</v>
      </c>
      <c r="D183" s="42">
        <f>D184</f>
        <v>235825.73</v>
      </c>
      <c r="E183" s="42">
        <f t="shared" si="19"/>
        <v>231950.44</v>
      </c>
      <c r="F183" s="62" t="s">
        <v>145</v>
      </c>
    </row>
    <row r="184" spans="1:6" ht="30.75" customHeight="1">
      <c r="A184" s="37" t="s">
        <v>208</v>
      </c>
      <c r="B184" s="38" t="s">
        <v>180</v>
      </c>
      <c r="C184" s="33">
        <f>C185+C186</f>
        <v>3875.29</v>
      </c>
      <c r="D184" s="33">
        <f>D185+D186</f>
        <v>235825.73</v>
      </c>
      <c r="E184" s="33">
        <f t="shared" si="19"/>
        <v>231950.44</v>
      </c>
      <c r="F184" s="62" t="s">
        <v>145</v>
      </c>
    </row>
    <row r="185" spans="1:6" s="22" customFormat="1" ht="47.25" customHeight="1">
      <c r="A185" s="8" t="s">
        <v>209</v>
      </c>
      <c r="B185" s="27" t="s">
        <v>181</v>
      </c>
      <c r="C185" s="18">
        <v>0.14</v>
      </c>
      <c r="D185" s="18">
        <v>0</v>
      </c>
      <c r="E185" s="42">
        <f t="shared" si="19"/>
        <v>-0.14</v>
      </c>
      <c r="F185" s="62" t="s">
        <v>145</v>
      </c>
    </row>
    <row r="186" spans="1:6" s="22" customFormat="1" ht="47.25" customHeight="1">
      <c r="A186" s="8" t="s">
        <v>269</v>
      </c>
      <c r="B186" s="27" t="s">
        <v>270</v>
      </c>
      <c r="C186" s="18">
        <v>3875.15</v>
      </c>
      <c r="D186" s="18">
        <v>235825.73</v>
      </c>
      <c r="E186" s="33">
        <f t="shared" si="19"/>
        <v>231950.58000000002</v>
      </c>
      <c r="F186" s="62" t="s">
        <v>145</v>
      </c>
    </row>
    <row r="187" spans="1:6" ht="42.75" customHeight="1">
      <c r="A187" s="68" t="s">
        <v>210</v>
      </c>
      <c r="B187" s="76" t="s">
        <v>182</v>
      </c>
      <c r="C187" s="70">
        <f>C189</f>
        <v>-103857.27</v>
      </c>
      <c r="D187" s="70">
        <f>D189</f>
        <v>-3466930.53</v>
      </c>
      <c r="E187" s="70">
        <f t="shared" si="19"/>
        <v>-3363073.26</v>
      </c>
      <c r="F187" s="81" t="s">
        <v>145</v>
      </c>
    </row>
    <row r="188" spans="1:6" ht="55.5" customHeight="1">
      <c r="A188" s="37" t="s">
        <v>211</v>
      </c>
      <c r="B188" s="38" t="s">
        <v>183</v>
      </c>
      <c r="C188" s="33">
        <f>C189</f>
        <v>-103857.27</v>
      </c>
      <c r="D188" s="33">
        <f>D189</f>
        <v>-3466930.53</v>
      </c>
      <c r="E188" s="33">
        <f t="shared" si="19"/>
        <v>-3363073.26</v>
      </c>
      <c r="F188" s="62" t="s">
        <v>145</v>
      </c>
    </row>
    <row r="189" spans="1:6" ht="58.5" customHeight="1">
      <c r="A189" s="8" t="s">
        <v>212</v>
      </c>
      <c r="B189" s="27" t="s">
        <v>184</v>
      </c>
      <c r="C189" s="18">
        <v>-103857.27</v>
      </c>
      <c r="D189" s="18">
        <v>-3466930.53</v>
      </c>
      <c r="E189" s="33">
        <f t="shared" si="19"/>
        <v>-3363073.26</v>
      </c>
      <c r="F189" s="62" t="s">
        <v>145</v>
      </c>
    </row>
    <row r="190" spans="1:6" s="75" customFormat="1" ht="27" customHeight="1">
      <c r="A190" s="78" t="s">
        <v>185</v>
      </c>
      <c r="B190" s="79"/>
      <c r="C190" s="80">
        <f>C10+C127</f>
        <v>1979317326.46</v>
      </c>
      <c r="D190" s="80">
        <f>D10+D127</f>
        <v>2193062404.26</v>
      </c>
      <c r="E190" s="80">
        <f t="shared" si="19"/>
        <v>213745077.8000002</v>
      </c>
      <c r="F190" s="85">
        <f>D190/C190</f>
        <v>1.107989292541728</v>
      </c>
    </row>
    <row r="192" spans="1:6" ht="23.25" customHeight="1">
      <c r="A192" s="91"/>
      <c r="B192" s="91"/>
      <c r="C192" s="91"/>
      <c r="D192" s="91"/>
      <c r="E192" s="91"/>
      <c r="F192" s="91"/>
    </row>
    <row r="194" spans="3:4" ht="12.75">
      <c r="C194" s="12"/>
      <c r="D194" s="12"/>
    </row>
    <row r="195" ht="12.75">
      <c r="C195" s="12"/>
    </row>
  </sheetData>
  <sheetProtection/>
  <mergeCells count="6">
    <mergeCell ref="A6:E6"/>
    <mergeCell ref="B1:C1"/>
    <mergeCell ref="B2:C2"/>
    <mergeCell ref="B3:C3"/>
    <mergeCell ref="A4:F4"/>
    <mergeCell ref="A192:F192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Хисамова Елена Анатольевна</cp:lastModifiedBy>
  <cp:lastPrinted>2020-08-27T11:24:37Z</cp:lastPrinted>
  <dcterms:created xsi:type="dcterms:W3CDTF">2003-08-14T15:25:08Z</dcterms:created>
  <dcterms:modified xsi:type="dcterms:W3CDTF">2021-10-12T07:45:41Z</dcterms:modified>
  <cp:category/>
  <cp:version/>
  <cp:contentType/>
  <cp:contentStatus/>
</cp:coreProperties>
</file>