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340" windowHeight="9345" tabRatio="775" activeTab="0"/>
  </bookViews>
  <sheets>
    <sheet name="анализ январь-сентя 2022 и 2023" sheetId="1" r:id="rId1"/>
  </sheets>
  <definedNames>
    <definedName name="_xlnm.Print_Titles" localSheetId="0">'анализ январь-сентя 2022 и 2023'!$6:$7</definedName>
    <definedName name="_xlnm.Print_Area" localSheetId="0">'анализ январь-сентя 2022 и 2023'!$A$1:$F$125</definedName>
  </definedNames>
  <calcPr fullCalcOnLoad="1"/>
</workbook>
</file>

<file path=xl/sharedStrings.xml><?xml version="1.0" encoding="utf-8"?>
<sst xmlns="http://schemas.openxmlformats.org/spreadsheetml/2006/main" count="394" uniqueCount="375">
  <si>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</si>
  <si>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Земельный налог </t>
  </si>
  <si>
    <t>000 1 08 00000 00 0000 000</t>
  </si>
  <si>
    <t>Государственная пошлина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</si>
  <si>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</si>
  <si>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</si>
  <si>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</si>
  <si>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</si>
  <si>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000 1 11 05012 04 0000 120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</si>
  <si>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</si>
  <si>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</si>
  <si>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</si>
  <si>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</si>
  <si>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</si>
  <si>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</si>
  <si>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</si>
  <si>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</si>
  <si>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</si>
  <si>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</si>
  <si>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</si>
  <si>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</si>
  <si>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</si>
  <si>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</si>
  <si>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</si>
  <si>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</si>
  <si>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компенсации затрат государства</t>
  </si>
  <si>
    <t>000 1 13 02000 00 0000 130</t>
  </si>
  <si>
    <t>000 1 13 02994 04 0000 130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</si>
  <si>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</si>
  <si>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</si>
  <si>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</si>
  <si>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</si>
  <si>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</si>
  <si>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</si>
  <si>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</si>
  <si>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</si>
  <si>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</si>
  <si>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000 1 05 01010 01 0000 110</t>
  </si>
  <si>
    <t>Налог, взимаемый с налогоплательщиков, выбравших в качестве объекта налогообложения 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</si>
  <si>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</si>
  <si>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</si>
  <si>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</si>
  <si>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</si>
  <si>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000 1 05 01050 01 0000 110</t>
  </si>
  <si>
    <t>000 1 05 02010 02 0000 110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</si>
  <si>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</si>
  <si>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</si>
  <si>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</si>
  <si>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</si>
  <si>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</si>
  <si>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000 1 06 01000 00 0000 110</t>
  </si>
  <si>
    <t>Налог на имущество физических лиц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</si>
  <si>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</si>
  <si>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</si>
  <si>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</si>
  <si>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</si>
  <si>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</si>
  <si>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</si>
  <si>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</si>
  <si>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 xml:space="preserve">Государственная пошлина за выдачу разрешения на установку рекламной конструкции 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</si>
  <si>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</si>
  <si>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</si>
  <si>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</si>
  <si>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</si>
  <si>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</si>
  <si>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</si>
  <si>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</si>
  <si>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</si>
  <si>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</si>
  <si>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</si>
  <si>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</si>
  <si>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</si>
  <si>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</si>
  <si>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</si>
  <si>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</si>
  <si>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</si>
  <si>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</si>
  <si>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</si>
  <si>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000 1 13 02990 00 0000 130</t>
  </si>
  <si>
    <t>Прочие доходы от компенсации затрат государства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</si>
  <si>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</si>
  <si>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</si>
  <si>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</si>
  <si>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</si>
  <si>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</si>
  <si>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Коды бюджетной классификации Российской Федерации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</si>
  <si>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</si>
  <si>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</si>
  <si>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</si>
  <si>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</si>
  <si>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из них: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</si>
  <si>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</si>
  <si>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</si>
  <si>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</si>
  <si>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</si>
  <si>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</si>
  <si>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</si>
  <si>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</si>
  <si>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налогобложения</t>
  </si>
  <si>
    <t>000 1 05 02000 02 0000 110</t>
  </si>
  <si>
    <t>Единый налог на вмененый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</si>
  <si>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</si>
  <si>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</si>
  <si>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</si>
  <si>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</si>
  <si>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</si>
  <si>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</si>
  <si>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000 1 06 06000 00 0000 110</t>
  </si>
  <si>
    <t>Прочие доходы от компенсации затрат бюджетов городских округов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</si>
  <si>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</si>
  <si>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000 1 05 01012 01 0000 110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</si>
  <si>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</si>
  <si>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</si>
  <si>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</si>
  <si>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000 1 17 00000 00 0000 000</t>
  </si>
  <si>
    <t xml:space="preserve">Прочие неналоговые доходы 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</si>
  <si>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</si>
  <si>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</si>
  <si>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</si>
  <si>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>Прочие неналоговые доходы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</si>
  <si>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</si>
  <si>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</si>
  <si>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>000 1 13 02060 00 0000 130</t>
  </si>
  <si>
    <t xml:space="preserve">Доходы, поступающие в порядке возмещения расходов, понесенных в связи с эксплуатацией имущества 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</si>
  <si>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</si>
  <si>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</si>
  <si>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</si>
  <si>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</si>
  <si>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</si>
  <si>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</si>
  <si>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</si>
  <si>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</si>
  <si>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</si>
  <si>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</si>
  <si>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</si>
  <si>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000 1 13 01000 00 0000 130</t>
  </si>
  <si>
    <t xml:space="preserve">Доходы от оказания платных услуг (работ) </t>
  </si>
  <si>
    <t>Прочие доходы от оказания платных услуг (работ)</t>
  </si>
  <si>
    <t>000 1 13 01990 00 0000 130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</si>
  <si>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</si>
  <si>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</si>
  <si>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</si>
  <si>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000 1 06 06030 04 0000 110</t>
  </si>
  <si>
    <t>000 1 12 01041 01 0000 120</t>
  </si>
  <si>
    <t>Плата за размещение отходов производства</t>
  </si>
  <si>
    <t>-</t>
  </si>
  <si>
    <t>0001 03 02231 01 0000 110</t>
  </si>
  <si>
    <t>0001 03 02241 01 0000 110</t>
  </si>
  <si>
    <t>0001 03 02251 01 0000 110</t>
  </si>
  <si>
    <t>0001 03 02261 01 0000 110</t>
  </si>
  <si>
    <t>000 1 12 01042 01 0000 120</t>
  </si>
  <si>
    <t xml:space="preserve">Плата за размещение твердых коммунальных отходов </t>
  </si>
  <si>
    <t>%                             исполнения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</si>
  <si>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</si>
  <si>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</si>
  <si>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</si>
  <si>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</si>
  <si>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</si>
  <si>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обеспеченнности</t>
  </si>
  <si>
    <t>Дотации бюджетам городских округов на выравнивание бюджетной обеспеченнности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</si>
  <si>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</si>
  <si>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</si>
  <si>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rFont val="Times New Roman"/>
        <family val="1"/>
      </rPr>
      <t xml:space="preserve"> Российской Федерации (межбюджетные субсидии)</t>
    </r>
  </si>
  <si>
    <t>Прочие субсидии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</si>
  <si>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</si>
  <si>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</si>
  <si>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</si>
  <si>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</si>
  <si>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</si>
  <si>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</si>
  <si>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</si>
  <si>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</si>
  <si>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</si>
  <si>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000 2 18 00000 00 0000 000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</si>
  <si>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</si>
  <si>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</si>
  <si>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</si>
  <si>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</si>
  <si>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</si>
  <si>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</si>
  <si>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</si>
  <si>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 ДОХОДОВ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</si>
  <si>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</si>
  <si>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</si>
  <si>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</si>
  <si>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</si>
  <si>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</si>
  <si>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</si>
  <si>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</si>
  <si>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</si>
  <si>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</si>
  <si>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000 2 02 30027 00 0000 150</t>
  </si>
  <si>
    <t>000 2 02 30027 04 0000 150</t>
  </si>
  <si>
    <t>000 2 02 30029 00 0000 150</t>
  </si>
  <si>
    <t>000 2 02 30029 04 0000 150</t>
  </si>
  <si>
    <t>000 2 02 35930 00 0000 150</t>
  </si>
  <si>
    <t>000 2 02 35930 04 0000 150</t>
  </si>
  <si>
    <t>000 2 02 40000 00 0000 150</t>
  </si>
  <si>
    <t>000 2 18 00000 00 0000 150</t>
  </si>
  <si>
    <t>000 2 18 04000 04 0000 150</t>
  </si>
  <si>
    <t>000 218 04010 04 0000 150</t>
  </si>
  <si>
    <t>000 2 19 00000 00 0000 150</t>
  </si>
  <si>
    <t>000 2 19 00000 04 0000 150</t>
  </si>
  <si>
    <t>000 219 60010 04 0000 150</t>
  </si>
  <si>
    <t>000 2 02 30024 00 0000 150</t>
  </si>
  <si>
    <t>000 2 02 30024 04 0000 150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</si>
  <si>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</si>
  <si>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</si>
  <si>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</si>
  <si>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</si>
  <si>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</si>
  <si>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000 2 02 35120 04 0000 150</t>
  </si>
  <si>
    <t>000 2 02 39998 00 0000 150</t>
  </si>
  <si>
    <t>000 2 02 39998 04 0000 150</t>
  </si>
  <si>
    <t>Единая субвенция местным бюджетам</t>
  </si>
  <si>
    <t>Единая субвенция бюджетам городских округов</t>
  </si>
  <si>
    <t>000 1 16 01000 01 0000 140</t>
  </si>
  <si>
    <t>000 1 16 01050 01 0000 140</t>
  </si>
  <si>
    <t>000 1 16 01053 01 0000 140</t>
  </si>
  <si>
    <t>000 1 16 01060 01 0000 140</t>
  </si>
  <si>
    <t>000 1 16 01063 01 0000 140</t>
  </si>
  <si>
    <t>000 1 16 01200 01 0000 140</t>
  </si>
  <si>
    <t>000 1 16 01203 01 0000 140</t>
  </si>
  <si>
    <t>000 1 16 07090 00 0000 140</t>
  </si>
  <si>
    <t>000 1 16 07090 04 0000 140</t>
  </si>
  <si>
    <t>000 1 16 10000 00 0000 140</t>
  </si>
  <si>
    <t>000 1 16 10120 00 0000 140</t>
  </si>
  <si>
    <t>000 1 16 10123 01 0000 140</t>
  </si>
  <si>
    <t>000 2 02 35469 00 0000 150</t>
  </si>
  <si>
    <t>Субвенции бюджетам на проведение Всероссийской переписи населения 2020 года</t>
  </si>
  <si>
    <t>000 2 02 35469 04 0000 150</t>
  </si>
  <si>
    <t>Субвенции бюджетам городских округов на проведение Всероссийской переписи населения 2020 года</t>
  </si>
  <si>
    <t>000 1 16 01150 01 0000 140</t>
  </si>
  <si>
    <t>000 1 16 01153 01 0000 140</t>
  </si>
  <si>
    <t>000 1 16 01190 01 0000 140</t>
  </si>
  <si>
    <t>000 1 16 07010 00 0000 140</t>
  </si>
  <si>
    <t>000 1 16 07010 04 0000 140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</si>
  <si>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</si>
  <si>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</si>
  <si>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</si>
  <si>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</si>
  <si>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</si>
  <si>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</si>
  <si>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000 1 16 01193 01 0000 140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</si>
  <si>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</si>
  <si>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</si>
  <si>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</si>
  <si>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</si>
  <si>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</si>
  <si>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</si>
  <si>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</si>
  <si>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</si>
  <si>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</si>
  <si>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</si>
  <si>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</si>
  <si>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</si>
  <si>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</si>
  <si>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городских округов</t>
  </si>
  <si>
    <t>000 218 04020 04 0000 150</t>
  </si>
  <si>
    <t>Доходы бюджетов городских округов от возврата автономными учреждениями остатков субсидий прошлых лет</t>
  </si>
  <si>
    <t>Отклонение                                                                (стр. 4 - стр. 3)</t>
  </si>
  <si>
    <t>000 1 16 01170 01 0000 140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</si>
  <si>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</si>
  <si>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</si>
  <si>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</si>
  <si>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</si>
  <si>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</si>
  <si>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</si>
  <si>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</si>
  <si>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000 2 02 15002 00 0000 150</t>
  </si>
  <si>
    <t>Дотации бюджетам на поддержку мер по обеспечению сбалансированности бюджетов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</si>
  <si>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</si>
  <si>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</si>
  <si>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</si>
  <si>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</si>
  <si>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</si>
  <si>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</si>
  <si>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000 2 02 20016 00 0000 150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</si>
  <si>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</si>
  <si>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000 2 02 20016 04 0000 150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</si>
  <si>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</si>
  <si>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000 2 02 25299 00 0000 150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</si>
  <si>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</si>
  <si>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</si>
  <si>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</si>
  <si>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</si>
  <si>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</si>
  <si>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</si>
  <si>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</si>
  <si>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000 2 02 25519 00 0000 150</t>
  </si>
  <si>
    <t>Субсидия бюджетам на поддержку отрасли культуры</t>
  </si>
  <si>
    <t>000 2 02 25519 04 0000 150</t>
  </si>
  <si>
    <t>Субсидия бюджетам городских округов на поддержку отрасли культуры</t>
  </si>
  <si>
    <t>000 2 02 45303 00 0000 150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</si>
  <si>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</si>
  <si>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</si>
  <si>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</si>
  <si>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</si>
  <si>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</si>
  <si>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</si>
  <si>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</si>
  <si>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</si>
  <si>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</si>
  <si>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000 1 01 02080 01 0000 110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</si>
  <si>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</si>
  <si>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</si>
  <si>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</si>
  <si>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</si>
  <si>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</si>
  <si>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</si>
  <si>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</si>
  <si>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</si>
  <si>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</si>
  <si>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</si>
  <si>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</si>
  <si>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</si>
  <si>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</si>
  <si>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</si>
  <si>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</si>
  <si>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</si>
  <si>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</si>
  <si>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000 1 16 01080 01 0000 140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</si>
  <si>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</si>
  <si>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000 1 16 01083 01 0000 140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</si>
  <si>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</si>
  <si>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000 2 19 25304 04 0000 150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</si>
  <si>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</si>
  <si>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000 2 19 45303 04 0000 150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</si>
  <si>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</si>
  <si>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</si>
  <si>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</si>
  <si>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</si>
  <si>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</si>
  <si>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</si>
  <si>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000 2 02 25590 04 0000 150</t>
  </si>
  <si>
    <t>000 2 02 25590 00 0000 150</t>
  </si>
  <si>
    <t>Субсидии бюджетам городских округов на техническое оснащение региональных и муниципальных музеев</t>
  </si>
  <si>
    <t>Субсидии бюджетам на техническое оснащение региональных и муниципальных музеев</t>
  </si>
  <si>
    <t>000 2 02 45179 00 0000 150</t>
  </si>
  <si>
    <t>000 2 02 45179 04 0000 150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</si>
  <si>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</si>
  <si>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</si>
  <si>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000 2 02 25097 00 0000 150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</si>
  <si>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</si>
  <si>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000 2 02 25097 04 0000 150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</si>
  <si>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</si>
  <si>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000 2 02 25171 00 0000 150</t>
  </si>
  <si>
    <t>Субсидии бюджетам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</si>
  <si>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000 2 02 25171 04 0000 150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</si>
  <si>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</si>
  <si>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000 2 02 25527 00 0000 150</t>
  </si>
  <si>
    <t>Субсидии бюджетам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</si>
  <si>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000 2 02 25527 04 0000 150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</si>
  <si>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</si>
  <si>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000 1 16 11000 01 0000 140</t>
  </si>
  <si>
    <t>Платежи, уплачиваемые в целях возмещения вреда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</si>
  <si>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</si>
  <si>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</si>
  <si>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Сравнительный анализ поступления доходов местного бюджета ЗАТО Александровск за январь-сентябрь 2022 и 2023 годов</t>
  </si>
  <si>
    <t>Исполнение за январь - сентябрь 2022 года</t>
  </si>
  <si>
    <t>Исполнение за январь - сентябрь 2023 года</t>
  </si>
  <si>
    <t>000 1 01 02140 01 0000 110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</si>
  <si>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</si>
  <si>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</si>
  <si>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</si>
  <si>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</si>
  <si>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</si>
  <si>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</si>
  <si>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</si>
  <si>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000 2 02 25555 00 0000 150</t>
  </si>
  <si>
    <t>000 2 02 25555 04 0000 150</t>
  </si>
  <si>
    <t>000 2 02 45454 00 0000 150</t>
  </si>
  <si>
    <t>Межбюджетные трансферты, передаваемые бюджетам на создание модельных муниципальных библиотек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</si>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</sst>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.0_р_._-;\-* #,##0.0_р_._-;_-* &quot;-&quot;??_р_._-;_-@_-"/>
    <numFmt numFmtId="178" formatCode="_-* #,##0.0_р_._-;\-* #,##0.0_р_._-;_-* &quot;-&quot;?_р_._-;_-@_-"/>
    <numFmt numFmtId="179" formatCode="[$€-2]\ ###,000_);[Red]\([$€-2]\ ###,0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%"/>
    <numFmt numFmtId="189" formatCode="#,##0.000"/>
  </numFmts>
  <fonts count="3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2">
    <xf numFmtId="0" fontId="0" fillId="0" borderId="0" xfId="0" applyAlignment="1">
      <alignment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4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Alignment="1">
      <alignment horizontal="center"/>
    </xf>
    <xf numFmtId="0" fontId="23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4" fontId="26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justify" vertical="center" wrapText="1"/>
    </xf>
    <xf numFmtId="0" fontId="26" fillId="0" borderId="0" xfId="0" applyFont="1" applyFill="1" applyAlignment="1">
      <alignment/>
    </xf>
    <xf numFmtId="0" fontId="22" fillId="0" borderId="10" xfId="0" applyFont="1" applyFill="1" applyBorder="1" applyAlignment="1">
      <alignment horizontal="justify" vertical="center" wrapText="1"/>
    </xf>
    <xf numFmtId="49" fontId="22" fillId="0" borderId="10" xfId="0" applyNumberFormat="1" applyFont="1" applyFill="1" applyBorder="1" applyAlignment="1">
      <alignment vertical="center" wrapText="1"/>
    </xf>
    <xf numFmtId="2" fontId="26" fillId="0" borderId="10" xfId="0" applyNumberFormat="1" applyFont="1" applyFill="1" applyBorder="1" applyAlignment="1">
      <alignment horizontal="justify" vertical="center" wrapText="1"/>
    </xf>
    <xf numFmtId="2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/>
    </xf>
    <xf numFmtId="4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justify" vertical="center" wrapText="1"/>
    </xf>
    <xf numFmtId="4" fontId="22" fillId="25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 wrapText="1"/>
    </xf>
    <xf numFmtId="4" fontId="23" fillId="26" borderId="10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vertical="center" wrapText="1"/>
    </xf>
    <xf numFmtId="0" fontId="22" fillId="25" borderId="0" xfId="0" applyFont="1" applyFill="1" applyAlignment="1">
      <alignment/>
    </xf>
    <xf numFmtId="0" fontId="26" fillId="25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horizontal="center" vertical="center"/>
    </xf>
    <xf numFmtId="4" fontId="26" fillId="25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vertical="center"/>
    </xf>
    <xf numFmtId="4" fontId="23" fillId="27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vertical="center" wrapText="1"/>
    </xf>
    <xf numFmtId="0" fontId="23" fillId="27" borderId="10" xfId="0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justify" vertical="center" wrapText="1"/>
    </xf>
    <xf numFmtId="0" fontId="23" fillId="27" borderId="1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2" fillId="25" borderId="10" xfId="0" applyFont="1" applyFill="1" applyBorder="1" applyAlignment="1">
      <alignment horizontal="left" vertical="center" wrapText="1"/>
    </xf>
    <xf numFmtId="2" fontId="22" fillId="25" borderId="1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Alignment="1">
      <alignment horizontal="center"/>
    </xf>
    <xf numFmtId="0" fontId="1" fillId="25" borderId="0" xfId="0" applyFont="1" applyFill="1" applyAlignment="1">
      <alignment horizontal="center" wrapText="1"/>
    </xf>
    <xf numFmtId="4" fontId="22" fillId="25" borderId="0" xfId="0" applyNumberFormat="1" applyFont="1" applyFill="1" applyAlignment="1">
      <alignment/>
    </xf>
    <xf numFmtId="10" fontId="23" fillId="26" borderId="10" xfId="0" applyNumberFormat="1" applyFont="1" applyFill="1" applyBorder="1" applyAlignment="1">
      <alignment horizontal="center" vertical="center"/>
    </xf>
    <xf numFmtId="10" fontId="25" fillId="24" borderId="10" xfId="0" applyNumberFormat="1" applyFont="1" applyFill="1" applyBorder="1" applyAlignment="1">
      <alignment horizontal="center" vertical="center"/>
    </xf>
    <xf numFmtId="10" fontId="23" fillId="0" borderId="10" xfId="0" applyNumberFormat="1" applyFont="1" applyFill="1" applyBorder="1" applyAlignment="1">
      <alignment horizontal="center" vertical="center"/>
    </xf>
    <xf numFmtId="10" fontId="23" fillId="27" borderId="10" xfId="0" applyNumberFormat="1" applyFont="1" applyFill="1" applyBorder="1" applyAlignment="1">
      <alignment horizontal="center" vertical="center"/>
    </xf>
    <xf numFmtId="10" fontId="26" fillId="0" borderId="10" xfId="0" applyNumberFormat="1" applyFont="1" applyFill="1" applyBorder="1" applyAlignment="1">
      <alignment horizontal="center" vertical="center"/>
    </xf>
    <xf numFmtId="10" fontId="22" fillId="25" borderId="10" xfId="0" applyNumberFormat="1" applyFont="1" applyFill="1" applyBorder="1" applyAlignment="1">
      <alignment horizontal="center" vertical="center"/>
    </xf>
    <xf numFmtId="10" fontId="22" fillId="0" borderId="10" xfId="0" applyNumberFormat="1" applyFont="1" applyFill="1" applyBorder="1" applyAlignment="1">
      <alignment horizontal="center" vertical="center"/>
    </xf>
    <xf numFmtId="10" fontId="26" fillId="25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/>
    </xf>
    <xf numFmtId="0" fontId="23" fillId="24" borderId="10" xfId="0" applyFont="1" applyFill="1" applyBorder="1" applyAlignment="1">
      <alignment vertical="center" wrapText="1"/>
    </xf>
    <xf numFmtId="4" fontId="23" fillId="24" borderId="10" xfId="0" applyNumberFormat="1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center" vertical="center"/>
    </xf>
    <xf numFmtId="0" fontId="23" fillId="28" borderId="0" xfId="0" applyFont="1" applyFill="1" applyAlignment="1">
      <alignment vertical="center" wrapText="1"/>
    </xf>
    <xf numFmtId="4" fontId="23" fillId="28" borderId="10" xfId="0" applyNumberFormat="1" applyFont="1" applyFill="1" applyBorder="1" applyAlignment="1">
      <alignment horizontal="center" vertical="center"/>
    </xf>
    <xf numFmtId="0" fontId="23" fillId="28" borderId="11" xfId="0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left" vertical="center" wrapText="1"/>
    </xf>
    <xf numFmtId="4" fontId="23" fillId="28" borderId="1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5" borderId="0" xfId="0" applyFont="1" applyFill="1" applyAlignment="1">
      <alignment/>
    </xf>
    <xf numFmtId="0" fontId="23" fillId="28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wrapText="1"/>
    </xf>
    <xf numFmtId="0" fontId="23" fillId="29" borderId="10" xfId="0" applyFont="1" applyFill="1" applyBorder="1" applyAlignment="1">
      <alignment horizontal="center" vertical="center"/>
    </xf>
    <xf numFmtId="0" fontId="22" fillId="29" borderId="10" xfId="0" applyFont="1" applyFill="1" applyBorder="1" applyAlignment="1">
      <alignment horizontal="left" vertical="center" wrapText="1"/>
    </xf>
    <xf numFmtId="4" fontId="23" fillId="29" borderId="10" xfId="0" applyNumberFormat="1" applyFont="1" applyFill="1" applyBorder="1" applyAlignment="1">
      <alignment horizontal="center" vertical="center"/>
    </xf>
    <xf numFmtId="10" fontId="23" fillId="28" borderId="10" xfId="0" applyNumberFormat="1" applyFont="1" applyFill="1" applyBorder="1" applyAlignment="1">
      <alignment horizontal="center" vertical="center"/>
    </xf>
    <xf numFmtId="10" fontId="23" fillId="26" borderId="10" xfId="58" applyNumberFormat="1" applyFont="1" applyFill="1" applyBorder="1" applyAlignment="1">
      <alignment horizontal="center" vertical="center"/>
    </xf>
    <xf numFmtId="10" fontId="23" fillId="24" borderId="10" xfId="58" applyNumberFormat="1" applyFont="1" applyFill="1" applyBorder="1" applyAlignment="1">
      <alignment horizontal="center" vertical="center"/>
    </xf>
    <xf numFmtId="10" fontId="23" fillId="28" borderId="10" xfId="58" applyNumberFormat="1" applyFont="1" applyFill="1" applyBorder="1" applyAlignment="1">
      <alignment horizontal="center" vertical="center"/>
    </xf>
    <xf numFmtId="10" fontId="23" fillId="29" borderId="10" xfId="58" applyNumberFormat="1" applyFont="1" applyFill="1" applyBorder="1" applyAlignment="1">
      <alignment horizontal="center" vertical="center"/>
    </xf>
    <xf numFmtId="10" fontId="22" fillId="25" borderId="10" xfId="58" applyNumberFormat="1" applyFont="1" applyFill="1" applyBorder="1" applyAlignment="1">
      <alignment horizontal="center" vertical="center"/>
    </xf>
    <xf numFmtId="10" fontId="26" fillId="25" borderId="10" xfId="58" applyNumberFormat="1" applyFont="1" applyFill="1" applyBorder="1" applyAlignment="1">
      <alignment horizontal="center" vertical="center"/>
    </xf>
    <xf numFmtId="0" fontId="1" fillId="25" borderId="0" xfId="0" applyFont="1" applyFill="1" applyAlignment="1">
      <alignment horizontal="center" wrapText="1"/>
    </xf>
    <xf numFmtId="0" fontId="22" fillId="0" borderId="0" xfId="0" applyFont="1" applyFill="1" applyAlignment="1">
      <alignment horizontal="right"/>
    </xf>
    <xf numFmtId="0" fontId="28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200"/>
  <sheetViews>
    <sheetView tabSelected="1" workbookViewId="0" topLeftCell="A185">
      <selection activeCell="D195" sqref="D195"/>
    </sheetView>
  </sheetViews>
  <sheetFormatPr defaultColWidth="9.00390625" defaultRowHeight="12.75"/>
  <cols>
    <col min="1" max="1" width="24.125" style="2" customWidth="1"/>
    <col min="2" max="2" width="42.625" style="2" customWidth="1"/>
    <col min="3" max="5" width="15.875" style="5" customWidth="1"/>
    <col min="6" max="6" width="10.875" style="5" customWidth="1"/>
    <col min="7" max="7" width="10.00390625" style="2" bestFit="1" customWidth="1"/>
    <col min="8" max="8" width="17.125" style="2" customWidth="1"/>
    <col min="9" max="9" width="10.00390625" style="2" bestFit="1" customWidth="1"/>
    <col min="10" max="10" width="16.25390625" style="2" customWidth="1"/>
    <col min="11" max="16384" width="9.125" style="2" customWidth="1"/>
  </cols>
  <sheetData>
    <row r="1" spans="2:6" ht="9.75" customHeight="1">
      <c r="B1" s="89"/>
      <c r="C1" s="89"/>
      <c r="D1" s="4"/>
      <c r="E1" s="4"/>
      <c r="F1" s="4"/>
    </row>
    <row r="2" spans="2:6" ht="7.5" customHeight="1">
      <c r="B2" s="89"/>
      <c r="C2" s="89"/>
      <c r="D2" s="4"/>
      <c r="E2" s="4"/>
      <c r="F2" s="4"/>
    </row>
    <row r="3" spans="2:6" ht="12.75" hidden="1">
      <c r="B3" s="89"/>
      <c r="C3" s="89"/>
      <c r="D3" s="4"/>
      <c r="E3" s="4"/>
      <c r="F3" s="4"/>
    </row>
    <row r="4" spans="1:6" ht="32.25" customHeight="1">
      <c r="A4" s="90" t="s">
        <v>358</v>
      </c>
      <c r="B4" s="90"/>
      <c r="C4" s="90"/>
      <c r="D4" s="90"/>
      <c r="E4" s="90"/>
      <c r="F4" s="90"/>
    </row>
    <row r="5" spans="2:6" ht="12.75">
      <c r="B5" s="3"/>
      <c r="D5" s="12"/>
      <c r="E5" s="12"/>
      <c r="F5" s="12"/>
    </row>
    <row r="6" spans="1:9" ht="12" customHeight="1">
      <c r="A6" s="88"/>
      <c r="B6" s="88"/>
      <c r="C6" s="88"/>
      <c r="D6" s="88"/>
      <c r="E6" s="88"/>
      <c r="F6" s="55"/>
      <c r="I6" s="4"/>
    </row>
    <row r="7" spans="3:6" ht="12.75" hidden="1">
      <c r="C7" s="6"/>
      <c r="D7" s="54"/>
      <c r="E7" s="54"/>
      <c r="F7" s="54"/>
    </row>
    <row r="8" spans="1:8" ht="57" customHeight="1">
      <c r="A8" s="7" t="s">
        <v>85</v>
      </c>
      <c r="B8" s="8" t="s">
        <v>86</v>
      </c>
      <c r="C8" s="1" t="s">
        <v>359</v>
      </c>
      <c r="D8" s="1" t="s">
        <v>360</v>
      </c>
      <c r="E8" s="1" t="s">
        <v>260</v>
      </c>
      <c r="F8" s="1" t="s">
        <v>152</v>
      </c>
      <c r="H8" s="4"/>
    </row>
    <row r="9" spans="1:6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</row>
    <row r="10" spans="1:8" ht="12.75">
      <c r="A10" s="34" t="s">
        <v>87</v>
      </c>
      <c r="B10" s="35" t="s">
        <v>88</v>
      </c>
      <c r="C10" s="36">
        <f>C11+C55</f>
        <v>637184643.61</v>
      </c>
      <c r="D10" s="36">
        <f>D11+D55</f>
        <v>705515043.9699999</v>
      </c>
      <c r="E10" s="36">
        <f>D10-C10</f>
        <v>68330400.3599999</v>
      </c>
      <c r="F10" s="57">
        <f>D10/C10</f>
        <v>1.107237989875071</v>
      </c>
      <c r="H10" s="4"/>
    </row>
    <row r="11" spans="1:6" ht="13.5">
      <c r="A11" s="29"/>
      <c r="B11" s="30" t="s">
        <v>89</v>
      </c>
      <c r="C11" s="31">
        <f>C13+C28+C42+C50+C22</f>
        <v>562007424.65</v>
      </c>
      <c r="D11" s="31">
        <f>D13+D28+D42+D50+D22</f>
        <v>629873462.4799999</v>
      </c>
      <c r="E11" s="31">
        <f>D11-C11</f>
        <v>67866037.82999992</v>
      </c>
      <c r="F11" s="58">
        <f>D11/C11</f>
        <v>1.1207564791021483</v>
      </c>
    </row>
    <row r="12" spans="1:6" ht="12.75">
      <c r="A12" s="10"/>
      <c r="B12" s="13" t="s">
        <v>90</v>
      </c>
      <c r="C12" s="11"/>
      <c r="D12" s="11"/>
      <c r="E12" s="11"/>
      <c r="F12" s="59"/>
    </row>
    <row r="13" spans="1:6" ht="12.75">
      <c r="A13" s="43" t="s">
        <v>91</v>
      </c>
      <c r="B13" s="44" t="s">
        <v>92</v>
      </c>
      <c r="C13" s="45">
        <f>C14</f>
        <v>512290704.63</v>
      </c>
      <c r="D13" s="45">
        <f>D14</f>
        <v>583578140.76</v>
      </c>
      <c r="E13" s="45">
        <f aca="true" t="shared" si="0" ref="E13:E19">D13-C13</f>
        <v>71287436.13</v>
      </c>
      <c r="F13" s="60">
        <f aca="true" t="shared" si="1" ref="F13:F26">D13/C13</f>
        <v>1.1391542643380326</v>
      </c>
    </row>
    <row r="14" spans="1:6" ht="12.75">
      <c r="A14" s="14" t="s">
        <v>93</v>
      </c>
      <c r="B14" s="15" t="s">
        <v>94</v>
      </c>
      <c r="C14" s="16">
        <f>C15+C16+C17+C18+C19+C20+C21</f>
        <v>512290704.63</v>
      </c>
      <c r="D14" s="16">
        <f>D15+D16+D17+D18+D19+D20+D21</f>
        <v>583578140.76</v>
      </c>
      <c r="E14" s="16">
        <f t="shared" si="0"/>
        <v>71287436.13</v>
      </c>
      <c r="F14" s="61">
        <f t="shared" si="1"/>
        <v>1.1391542643380326</v>
      </c>
    </row>
    <row r="15" spans="1:6" ht="79.5">
      <c r="A15" s="8" t="s">
        <v>28</v>
      </c>
      <c r="B15" s="17" t="s">
        <v>109</v>
      </c>
      <c r="C15" s="33">
        <v>508021752.63</v>
      </c>
      <c r="D15" s="33">
        <v>577168883.91</v>
      </c>
      <c r="E15" s="33">
        <f t="shared" si="0"/>
        <v>69147131.27999997</v>
      </c>
      <c r="F15" s="62">
        <f>D15/C15</f>
        <v>1.1361105718840367</v>
      </c>
    </row>
    <row r="16" spans="1:6" ht="118.5" customHeight="1">
      <c r="A16" s="8" t="s">
        <v>29</v>
      </c>
      <c r="B16" s="19" t="s">
        <v>30</v>
      </c>
      <c r="C16" s="33">
        <v>527929.45</v>
      </c>
      <c r="D16" s="33">
        <v>622838.5</v>
      </c>
      <c r="E16" s="33">
        <f t="shared" si="0"/>
        <v>94909.05000000005</v>
      </c>
      <c r="F16" s="62">
        <f t="shared" si="1"/>
        <v>1.1797760098437395</v>
      </c>
    </row>
    <row r="17" spans="1:6" ht="51">
      <c r="A17" s="37" t="s">
        <v>31</v>
      </c>
      <c r="B17" s="38" t="s">
        <v>32</v>
      </c>
      <c r="C17" s="33">
        <v>1750176.54</v>
      </c>
      <c r="D17" s="33">
        <v>2704275.43</v>
      </c>
      <c r="E17" s="33">
        <f t="shared" si="0"/>
        <v>954098.8900000001</v>
      </c>
      <c r="F17" s="62">
        <f t="shared" si="1"/>
        <v>1.5451443715500839</v>
      </c>
    </row>
    <row r="18" spans="1:6" ht="89.25">
      <c r="A18" s="37" t="s">
        <v>301</v>
      </c>
      <c r="B18" s="38" t="s">
        <v>302</v>
      </c>
      <c r="C18" s="33">
        <v>3421.44</v>
      </c>
      <c r="D18" s="33">
        <v>0</v>
      </c>
      <c r="E18" s="33">
        <f t="shared" si="0"/>
        <v>-3421.44</v>
      </c>
      <c r="F18" s="62">
        <f t="shared" si="1"/>
        <v>0</v>
      </c>
    </row>
    <row r="19" spans="1:6" ht="140.25">
      <c r="A19" s="37" t="s">
        <v>303</v>
      </c>
      <c r="B19" s="38" t="s">
        <v>331</v>
      </c>
      <c r="C19" s="33">
        <v>1987424.57</v>
      </c>
      <c r="D19" s="33">
        <v>2151675.33</v>
      </c>
      <c r="E19" s="33">
        <f t="shared" si="0"/>
        <v>164250.76</v>
      </c>
      <c r="F19" s="62">
        <f t="shared" si="1"/>
        <v>1.0826450283846496</v>
      </c>
    </row>
    <row r="20" spans="1:6" ht="51">
      <c r="A20" s="37" t="s">
        <v>329</v>
      </c>
      <c r="B20" s="38" t="s">
        <v>330</v>
      </c>
      <c r="C20" s="33">
        <v>0</v>
      </c>
      <c r="D20" s="33">
        <v>606728.87</v>
      </c>
      <c r="E20" s="33">
        <f>D20-C20</f>
        <v>606728.87</v>
      </c>
      <c r="F20" s="62" t="s">
        <v>145</v>
      </c>
    </row>
    <row r="21" spans="1:6" ht="51">
      <c r="A21" s="37" t="s">
        <v>361</v>
      </c>
      <c r="B21" s="38" t="s">
        <v>362</v>
      </c>
      <c r="C21" s="33">
        <v>0</v>
      </c>
      <c r="D21" s="33">
        <v>323738.72</v>
      </c>
      <c r="E21" s="33">
        <f>D21-C21</f>
        <v>323738.72</v>
      </c>
      <c r="F21" s="62" t="s">
        <v>145</v>
      </c>
    </row>
    <row r="22" spans="1:6" ht="25.5">
      <c r="A22" s="43" t="s">
        <v>33</v>
      </c>
      <c r="B22" s="46" t="s">
        <v>34</v>
      </c>
      <c r="C22" s="45">
        <f>C23</f>
        <v>7592687.44</v>
      </c>
      <c r="D22" s="45">
        <f>D23</f>
        <v>7568878.05</v>
      </c>
      <c r="E22" s="45">
        <f>E23</f>
        <v>-23809.390000000596</v>
      </c>
      <c r="F22" s="60">
        <f t="shared" si="1"/>
        <v>0.9968641682950667</v>
      </c>
    </row>
    <row r="23" spans="1:6" ht="38.25">
      <c r="A23" s="14" t="s">
        <v>35</v>
      </c>
      <c r="B23" s="20" t="s">
        <v>36</v>
      </c>
      <c r="C23" s="42">
        <f>C24+C25+C26+C27</f>
        <v>7592687.44</v>
      </c>
      <c r="D23" s="42">
        <f>D24+D25+D26+D27</f>
        <v>7568878.05</v>
      </c>
      <c r="E23" s="16">
        <f aca="true" t="shared" si="2" ref="E23:E30">D23-C23</f>
        <v>-23809.390000000596</v>
      </c>
      <c r="F23" s="61">
        <f t="shared" si="1"/>
        <v>0.9968641682950667</v>
      </c>
    </row>
    <row r="24" spans="1:8" s="39" customFormat="1" ht="119.25" customHeight="1">
      <c r="A24" s="37" t="s">
        <v>146</v>
      </c>
      <c r="B24" s="38" t="s">
        <v>304</v>
      </c>
      <c r="C24" s="33">
        <v>3712451.49</v>
      </c>
      <c r="D24" s="33">
        <v>3877057.88</v>
      </c>
      <c r="E24" s="33">
        <f t="shared" si="2"/>
        <v>164606.38999999966</v>
      </c>
      <c r="F24" s="62">
        <f t="shared" si="1"/>
        <v>1.0443390009117668</v>
      </c>
      <c r="H24" s="56"/>
    </row>
    <row r="25" spans="1:8" s="39" customFormat="1" ht="134.25" customHeight="1">
      <c r="A25" s="37" t="s">
        <v>147</v>
      </c>
      <c r="B25" s="38" t="s">
        <v>305</v>
      </c>
      <c r="C25" s="33">
        <v>21001.81</v>
      </c>
      <c r="D25" s="33">
        <v>20890.26</v>
      </c>
      <c r="E25" s="33">
        <f t="shared" si="2"/>
        <v>-111.55000000000291</v>
      </c>
      <c r="F25" s="62">
        <f t="shared" si="1"/>
        <v>0.9946885530342383</v>
      </c>
      <c r="H25" s="56"/>
    </row>
    <row r="26" spans="1:11" s="39" customFormat="1" ht="120.75" customHeight="1">
      <c r="A26" s="37" t="s">
        <v>148</v>
      </c>
      <c r="B26" s="38" t="s">
        <v>306</v>
      </c>
      <c r="C26" s="33">
        <v>4273657.02</v>
      </c>
      <c r="D26" s="33">
        <v>4125814.97</v>
      </c>
      <c r="E26" s="33">
        <f t="shared" si="2"/>
        <v>-147842.04999999935</v>
      </c>
      <c r="F26" s="62">
        <f t="shared" si="1"/>
        <v>0.9654061967752388</v>
      </c>
      <c r="K26" s="56"/>
    </row>
    <row r="27" spans="1:6" ht="119.25" customHeight="1">
      <c r="A27" s="8" t="s">
        <v>149</v>
      </c>
      <c r="B27" s="19" t="s">
        <v>307</v>
      </c>
      <c r="C27" s="33">
        <v>-414422.88</v>
      </c>
      <c r="D27" s="33">
        <v>-454885.06</v>
      </c>
      <c r="E27" s="33">
        <f t="shared" si="2"/>
        <v>-40462.17999999999</v>
      </c>
      <c r="F27" s="62">
        <f>D27/C27</f>
        <v>1.0976350050943133</v>
      </c>
    </row>
    <row r="28" spans="1:6" ht="12.75">
      <c r="A28" s="43" t="s">
        <v>95</v>
      </c>
      <c r="B28" s="44" t="s">
        <v>96</v>
      </c>
      <c r="C28" s="45">
        <f>C29+C37+C41</f>
        <v>28669813.27</v>
      </c>
      <c r="D28" s="45">
        <f>D29+D37+D41</f>
        <v>27267487.830000002</v>
      </c>
      <c r="E28" s="45">
        <f t="shared" si="2"/>
        <v>-1402325.4399999976</v>
      </c>
      <c r="F28" s="60">
        <f aca="true" t="shared" si="3" ref="F28:F36">D28/C28</f>
        <v>0.9510870396401435</v>
      </c>
    </row>
    <row r="29" spans="1:6" ht="25.5">
      <c r="A29" s="14" t="s">
        <v>97</v>
      </c>
      <c r="B29" s="21" t="s">
        <v>98</v>
      </c>
      <c r="C29" s="42">
        <f>C30+C33+C36</f>
        <v>27838792.86</v>
      </c>
      <c r="D29" s="42">
        <f>D30+D33+D36</f>
        <v>26749241.290000003</v>
      </c>
      <c r="E29" s="16">
        <f t="shared" si="2"/>
        <v>-1089551.5699999966</v>
      </c>
      <c r="F29" s="61">
        <f>D29/C29</f>
        <v>0.9608621115333807</v>
      </c>
    </row>
    <row r="30" spans="1:6" ht="38.25">
      <c r="A30" s="8" t="s">
        <v>37</v>
      </c>
      <c r="B30" s="19" t="s">
        <v>38</v>
      </c>
      <c r="C30" s="33">
        <f>C31+C32</f>
        <v>12042926.860000001</v>
      </c>
      <c r="D30" s="33">
        <f>D31+D32</f>
        <v>11400333.58</v>
      </c>
      <c r="E30" s="18">
        <f t="shared" si="2"/>
        <v>-642593.2800000012</v>
      </c>
      <c r="F30" s="63">
        <f t="shared" si="3"/>
        <v>0.946641436299481</v>
      </c>
    </row>
    <row r="31" spans="1:10" ht="38.25">
      <c r="A31" s="8" t="s">
        <v>39</v>
      </c>
      <c r="B31" s="19" t="s">
        <v>38</v>
      </c>
      <c r="C31" s="33">
        <v>12042998.63</v>
      </c>
      <c r="D31" s="33">
        <v>11400333.58</v>
      </c>
      <c r="E31" s="18">
        <f aca="true" t="shared" si="4" ref="E31:E41">D31-C31</f>
        <v>-642665.0500000007</v>
      </c>
      <c r="F31" s="63">
        <f t="shared" si="3"/>
        <v>0.9466357948095191</v>
      </c>
      <c r="J31" s="4"/>
    </row>
    <row r="32" spans="1:10" ht="51">
      <c r="A32" s="8" t="s">
        <v>110</v>
      </c>
      <c r="B32" s="19" t="s">
        <v>111</v>
      </c>
      <c r="C32" s="33">
        <v>-71.77</v>
      </c>
      <c r="D32" s="33">
        <v>0</v>
      </c>
      <c r="E32" s="18">
        <f t="shared" si="4"/>
        <v>71.77</v>
      </c>
      <c r="F32" s="63">
        <f t="shared" si="3"/>
        <v>0</v>
      </c>
      <c r="J32" s="4"/>
    </row>
    <row r="33" spans="1:10" ht="38.25">
      <c r="A33" s="8" t="s">
        <v>40</v>
      </c>
      <c r="B33" s="19" t="s">
        <v>41</v>
      </c>
      <c r="C33" s="33">
        <f>C34+C35</f>
        <v>15795844</v>
      </c>
      <c r="D33" s="33">
        <f>D34+D35</f>
        <v>15344845.34</v>
      </c>
      <c r="E33" s="18">
        <f t="shared" si="4"/>
        <v>-450998.66000000015</v>
      </c>
      <c r="F33" s="63">
        <f t="shared" si="3"/>
        <v>0.9714482708236419</v>
      </c>
      <c r="J33" s="4"/>
    </row>
    <row r="34" spans="1:10" ht="75" customHeight="1">
      <c r="A34" s="8" t="s">
        <v>42</v>
      </c>
      <c r="B34" s="19" t="s">
        <v>308</v>
      </c>
      <c r="C34" s="33">
        <v>15795844</v>
      </c>
      <c r="D34" s="33">
        <v>15344845.34</v>
      </c>
      <c r="E34" s="18">
        <f t="shared" si="4"/>
        <v>-450998.66000000015</v>
      </c>
      <c r="F34" s="63">
        <f t="shared" si="3"/>
        <v>0.9714482708236419</v>
      </c>
      <c r="J34" s="4"/>
    </row>
    <row r="35" spans="1:10" ht="63.75" hidden="1">
      <c r="A35" s="8" t="s">
        <v>113</v>
      </c>
      <c r="B35" s="19" t="s">
        <v>112</v>
      </c>
      <c r="C35" s="33">
        <v>0</v>
      </c>
      <c r="D35" s="33">
        <v>0</v>
      </c>
      <c r="E35" s="18">
        <f t="shared" si="4"/>
        <v>0</v>
      </c>
      <c r="F35" s="63" t="e">
        <f t="shared" si="3"/>
        <v>#DIV/0!</v>
      </c>
      <c r="J35" s="4"/>
    </row>
    <row r="36" spans="1:10" ht="38.25">
      <c r="A36" s="8" t="s">
        <v>43</v>
      </c>
      <c r="B36" s="19" t="s">
        <v>141</v>
      </c>
      <c r="C36" s="33">
        <v>22</v>
      </c>
      <c r="D36" s="33">
        <v>4062.37</v>
      </c>
      <c r="E36" s="18">
        <f t="shared" si="4"/>
        <v>4040.37</v>
      </c>
      <c r="F36" s="63">
        <f t="shared" si="3"/>
        <v>184.65318181818182</v>
      </c>
      <c r="J36" s="4"/>
    </row>
    <row r="37" spans="1:10" s="22" customFormat="1" ht="25.5">
      <c r="A37" s="14" t="s">
        <v>99</v>
      </c>
      <c r="B37" s="21" t="s">
        <v>100</v>
      </c>
      <c r="C37" s="42">
        <f>C38+C39</f>
        <v>4751.93</v>
      </c>
      <c r="D37" s="42">
        <f>D38+D39</f>
        <v>-187172.11</v>
      </c>
      <c r="E37" s="16">
        <f t="shared" si="4"/>
        <v>-191924.03999999998</v>
      </c>
      <c r="F37" s="64">
        <f aca="true" t="shared" si="5" ref="F37:F49">D37/C37</f>
        <v>-39.38865050621536</v>
      </c>
      <c r="H37" s="2"/>
      <c r="J37" s="4"/>
    </row>
    <row r="38" spans="1:10" s="22" customFormat="1" ht="25.5">
      <c r="A38" s="8" t="s">
        <v>44</v>
      </c>
      <c r="B38" s="19" t="s">
        <v>45</v>
      </c>
      <c r="C38" s="33">
        <v>5178.96</v>
      </c>
      <c r="D38" s="33">
        <v>-187172.11</v>
      </c>
      <c r="E38" s="18">
        <f t="shared" si="4"/>
        <v>-192351.06999999998</v>
      </c>
      <c r="F38" s="62">
        <f t="shared" si="5"/>
        <v>-36.14086805072833</v>
      </c>
      <c r="H38" s="2"/>
      <c r="J38" s="4"/>
    </row>
    <row r="39" spans="1:10" s="22" customFormat="1" ht="38.25">
      <c r="A39" s="8" t="s">
        <v>46</v>
      </c>
      <c r="B39" s="19" t="s">
        <v>47</v>
      </c>
      <c r="C39" s="33">
        <v>-427.03</v>
      </c>
      <c r="D39" s="33">
        <v>0</v>
      </c>
      <c r="E39" s="18">
        <f t="shared" si="4"/>
        <v>427.03</v>
      </c>
      <c r="F39" s="62">
        <f t="shared" si="5"/>
        <v>0</v>
      </c>
      <c r="H39" s="2"/>
      <c r="J39" s="4"/>
    </row>
    <row r="40" spans="1:10" s="22" customFormat="1" ht="25.5">
      <c r="A40" s="14" t="s">
        <v>48</v>
      </c>
      <c r="B40" s="21" t="s">
        <v>49</v>
      </c>
      <c r="C40" s="42">
        <f>C41</f>
        <v>826268.48</v>
      </c>
      <c r="D40" s="42">
        <f>D41</f>
        <v>705418.65</v>
      </c>
      <c r="E40" s="16">
        <f t="shared" si="4"/>
        <v>-120849.82999999996</v>
      </c>
      <c r="F40" s="61">
        <f t="shared" si="5"/>
        <v>0.8537402394921322</v>
      </c>
      <c r="H40" s="2"/>
      <c r="J40" s="4"/>
    </row>
    <row r="41" spans="1:10" ht="38.25">
      <c r="A41" s="8" t="s">
        <v>101</v>
      </c>
      <c r="B41" s="23" t="s">
        <v>102</v>
      </c>
      <c r="C41" s="33">
        <v>826268.48</v>
      </c>
      <c r="D41" s="33">
        <v>705418.65</v>
      </c>
      <c r="E41" s="18">
        <f t="shared" si="4"/>
        <v>-120849.82999999996</v>
      </c>
      <c r="F41" s="63">
        <f t="shared" si="5"/>
        <v>0.8537402394921322</v>
      </c>
      <c r="J41" s="4"/>
    </row>
    <row r="42" spans="1:6" ht="12.75">
      <c r="A42" s="43" t="s">
        <v>103</v>
      </c>
      <c r="B42" s="44" t="s">
        <v>104</v>
      </c>
      <c r="C42" s="45">
        <f>C43+C45</f>
        <v>5347130.3100000005</v>
      </c>
      <c r="D42" s="45">
        <f>D43+D45</f>
        <v>4466049.529999999</v>
      </c>
      <c r="E42" s="45">
        <f>D42-C42</f>
        <v>-881080.7800000012</v>
      </c>
      <c r="F42" s="60">
        <f t="shared" si="5"/>
        <v>0.8352236192276374</v>
      </c>
    </row>
    <row r="43" spans="1:6" ht="12.75">
      <c r="A43" s="14" t="s">
        <v>50</v>
      </c>
      <c r="B43" s="21" t="s">
        <v>51</v>
      </c>
      <c r="C43" s="42">
        <f>C44</f>
        <v>1269866.52</v>
      </c>
      <c r="D43" s="42">
        <f>D44</f>
        <v>1702351.4</v>
      </c>
      <c r="E43" s="42">
        <f>D43-C43</f>
        <v>432484.8799999999</v>
      </c>
      <c r="F43" s="64">
        <f t="shared" si="5"/>
        <v>1.340575070835004</v>
      </c>
    </row>
    <row r="44" spans="1:6" ht="51">
      <c r="A44" s="8" t="s">
        <v>105</v>
      </c>
      <c r="B44" s="24" t="s">
        <v>106</v>
      </c>
      <c r="C44" s="33">
        <v>1269866.52</v>
      </c>
      <c r="D44" s="33">
        <v>1702351.4</v>
      </c>
      <c r="E44" s="33">
        <f aca="true" t="shared" si="6" ref="E44:E49">D44-C44</f>
        <v>432484.8799999999</v>
      </c>
      <c r="F44" s="62">
        <f>D44/C44</f>
        <v>1.340575070835004</v>
      </c>
    </row>
    <row r="45" spans="1:6" ht="12.75">
      <c r="A45" s="14" t="s">
        <v>107</v>
      </c>
      <c r="B45" s="21" t="s">
        <v>1</v>
      </c>
      <c r="C45" s="42">
        <f>C46+C48</f>
        <v>4077263.79</v>
      </c>
      <c r="D45" s="42">
        <f>D46+D48</f>
        <v>2763698.13</v>
      </c>
      <c r="E45" s="42">
        <f t="shared" si="6"/>
        <v>-1313565.6600000001</v>
      </c>
      <c r="F45" s="61">
        <f t="shared" si="5"/>
        <v>0.677831573414091</v>
      </c>
    </row>
    <row r="46" spans="1:8" ht="12.75">
      <c r="A46" s="37" t="s">
        <v>142</v>
      </c>
      <c r="B46" s="38" t="s">
        <v>124</v>
      </c>
      <c r="C46" s="33">
        <f>C47</f>
        <v>4077171.42</v>
      </c>
      <c r="D46" s="33">
        <f>D47</f>
        <v>2763698.13</v>
      </c>
      <c r="E46" s="33">
        <f t="shared" si="6"/>
        <v>-1313473.29</v>
      </c>
      <c r="F46" s="62">
        <f t="shared" si="5"/>
        <v>0.6778469299679335</v>
      </c>
      <c r="H46" s="4"/>
    </row>
    <row r="47" spans="1:6" ht="38.25">
      <c r="A47" s="37" t="s">
        <v>125</v>
      </c>
      <c r="B47" s="38" t="s">
        <v>126</v>
      </c>
      <c r="C47" s="33">
        <v>4077171.42</v>
      </c>
      <c r="D47" s="33">
        <v>2763698.13</v>
      </c>
      <c r="E47" s="33">
        <f t="shared" si="6"/>
        <v>-1313473.29</v>
      </c>
      <c r="F47" s="62">
        <f t="shared" si="5"/>
        <v>0.6778469299679335</v>
      </c>
    </row>
    <row r="48" spans="1:6" ht="12.75">
      <c r="A48" s="37" t="s">
        <v>127</v>
      </c>
      <c r="B48" s="38" t="s">
        <v>128</v>
      </c>
      <c r="C48" s="33">
        <f>C49</f>
        <v>92.37</v>
      </c>
      <c r="D48" s="33">
        <f>D49</f>
        <v>0</v>
      </c>
      <c r="E48" s="33">
        <f t="shared" si="6"/>
        <v>-92.37</v>
      </c>
      <c r="F48" s="62">
        <f t="shared" si="5"/>
        <v>0</v>
      </c>
    </row>
    <row r="49" spans="1:6" ht="38.25">
      <c r="A49" s="37" t="s">
        <v>129</v>
      </c>
      <c r="B49" s="38" t="s">
        <v>130</v>
      </c>
      <c r="C49" s="33">
        <v>92.37</v>
      </c>
      <c r="D49" s="33">
        <v>0</v>
      </c>
      <c r="E49" s="33">
        <f t="shared" si="6"/>
        <v>-92.37</v>
      </c>
      <c r="F49" s="62">
        <f t="shared" si="5"/>
        <v>0</v>
      </c>
    </row>
    <row r="50" spans="1:6" ht="12.75">
      <c r="A50" s="43" t="s">
        <v>2</v>
      </c>
      <c r="B50" s="44" t="s">
        <v>3</v>
      </c>
      <c r="C50" s="45">
        <f>C51+C53</f>
        <v>8107089</v>
      </c>
      <c r="D50" s="45">
        <f>D51+D53</f>
        <v>6992906.31</v>
      </c>
      <c r="E50" s="45">
        <f aca="true" t="shared" si="7" ref="E50:E58">D50-C50</f>
        <v>-1114182.6900000004</v>
      </c>
      <c r="F50" s="60">
        <f aca="true" t="shared" si="8" ref="F50:F58">D50/C50</f>
        <v>0.8625668609287501</v>
      </c>
    </row>
    <row r="51" spans="1:6" ht="38.25">
      <c r="A51" s="14" t="s">
        <v>52</v>
      </c>
      <c r="B51" s="20" t="s">
        <v>53</v>
      </c>
      <c r="C51" s="42">
        <f>C52</f>
        <v>8107089</v>
      </c>
      <c r="D51" s="42">
        <f>D52</f>
        <v>6987906.31</v>
      </c>
      <c r="E51" s="16">
        <f t="shared" si="7"/>
        <v>-1119182.6900000004</v>
      </c>
      <c r="F51" s="61">
        <f t="shared" si="8"/>
        <v>0.8619501167435067</v>
      </c>
    </row>
    <row r="52" spans="1:9" ht="51">
      <c r="A52" s="8" t="s">
        <v>54</v>
      </c>
      <c r="B52" s="19" t="s">
        <v>55</v>
      </c>
      <c r="C52" s="33">
        <v>8107089</v>
      </c>
      <c r="D52" s="33">
        <v>6987906.31</v>
      </c>
      <c r="E52" s="18">
        <f t="shared" si="7"/>
        <v>-1119182.6900000004</v>
      </c>
      <c r="F52" s="63">
        <f>D52/C52</f>
        <v>0.8619501167435067</v>
      </c>
      <c r="I52" s="4"/>
    </row>
    <row r="53" spans="1:6" ht="38.25">
      <c r="A53" s="14" t="s">
        <v>56</v>
      </c>
      <c r="B53" s="20" t="s">
        <v>57</v>
      </c>
      <c r="C53" s="42">
        <f>C54</f>
        <v>0</v>
      </c>
      <c r="D53" s="42">
        <f>D54</f>
        <v>5000</v>
      </c>
      <c r="E53" s="16">
        <f t="shared" si="7"/>
        <v>5000</v>
      </c>
      <c r="F53" s="63" t="s">
        <v>145</v>
      </c>
    </row>
    <row r="54" spans="1:6" ht="25.5">
      <c r="A54" s="8" t="s">
        <v>58</v>
      </c>
      <c r="B54" s="19" t="s">
        <v>59</v>
      </c>
      <c r="C54" s="33">
        <v>0</v>
      </c>
      <c r="D54" s="33">
        <v>5000</v>
      </c>
      <c r="E54" s="18">
        <f t="shared" si="7"/>
        <v>5000</v>
      </c>
      <c r="F54" s="63" t="s">
        <v>145</v>
      </c>
    </row>
    <row r="55" spans="1:6" ht="13.5">
      <c r="A55" s="29"/>
      <c r="B55" s="32" t="s">
        <v>4</v>
      </c>
      <c r="C55" s="31">
        <f>C56+C70+C76+C85+C89+C124</f>
        <v>75177218.96000001</v>
      </c>
      <c r="D55" s="31">
        <f>D56+D70+D76+D85+D89+D124</f>
        <v>75641581.49</v>
      </c>
      <c r="E55" s="31">
        <f t="shared" si="7"/>
        <v>464362.5299999863</v>
      </c>
      <c r="F55" s="58">
        <f t="shared" si="8"/>
        <v>1.006176904871236</v>
      </c>
    </row>
    <row r="56" spans="1:8" ht="38.25">
      <c r="A56" s="47" t="s">
        <v>5</v>
      </c>
      <c r="B56" s="48" t="s">
        <v>6</v>
      </c>
      <c r="C56" s="45">
        <f>C57+C64+C67</f>
        <v>61991173.81</v>
      </c>
      <c r="D56" s="45">
        <f>D57+D64+D67</f>
        <v>65981192.06</v>
      </c>
      <c r="E56" s="45">
        <f t="shared" si="7"/>
        <v>3990018.25</v>
      </c>
      <c r="F56" s="60">
        <f t="shared" si="8"/>
        <v>1.0643642958307131</v>
      </c>
      <c r="H56" s="4"/>
    </row>
    <row r="57" spans="1:6" ht="89.25">
      <c r="A57" s="14" t="s">
        <v>7</v>
      </c>
      <c r="B57" s="25" t="s">
        <v>23</v>
      </c>
      <c r="C57" s="16">
        <f>C58+C60+C62</f>
        <v>9926805.86</v>
      </c>
      <c r="D57" s="16">
        <f>D58+D60+D62</f>
        <v>13152021.09</v>
      </c>
      <c r="E57" s="16">
        <f t="shared" si="7"/>
        <v>3225215.2300000004</v>
      </c>
      <c r="F57" s="61">
        <f t="shared" si="8"/>
        <v>1.3248995976637343</v>
      </c>
    </row>
    <row r="58" spans="1:6" ht="63.75">
      <c r="A58" s="8" t="s">
        <v>60</v>
      </c>
      <c r="B58" s="17" t="s">
        <v>61</v>
      </c>
      <c r="C58" s="33">
        <f>C59</f>
        <v>4407099.22</v>
      </c>
      <c r="D58" s="33">
        <f>D59</f>
        <v>5594238.52</v>
      </c>
      <c r="E58" s="18">
        <f t="shared" si="7"/>
        <v>1187139.2999999998</v>
      </c>
      <c r="F58" s="63">
        <f t="shared" si="8"/>
        <v>1.2693697692606067</v>
      </c>
    </row>
    <row r="59" spans="1:6" s="39" customFormat="1" ht="89.25">
      <c r="A59" s="37" t="s">
        <v>8</v>
      </c>
      <c r="B59" s="53" t="s">
        <v>24</v>
      </c>
      <c r="C59" s="33">
        <v>4407099.22</v>
      </c>
      <c r="D59" s="33">
        <v>5594238.52</v>
      </c>
      <c r="E59" s="18">
        <f>D59-C59</f>
        <v>1187139.2999999998</v>
      </c>
      <c r="F59" s="63">
        <f>D59/C59</f>
        <v>1.2693697692606067</v>
      </c>
    </row>
    <row r="60" spans="1:8" ht="89.25">
      <c r="A60" s="8" t="s">
        <v>62</v>
      </c>
      <c r="B60" s="17" t="s">
        <v>63</v>
      </c>
      <c r="C60" s="33">
        <f>C61</f>
        <v>1779015.01</v>
      </c>
      <c r="D60" s="33">
        <f>D61</f>
        <v>3177677.5</v>
      </c>
      <c r="E60" s="18">
        <f>D60-C60</f>
        <v>1398662.49</v>
      </c>
      <c r="F60" s="63">
        <f>D60/C60</f>
        <v>1.786200499792298</v>
      </c>
      <c r="H60" s="4"/>
    </row>
    <row r="61" spans="1:10" ht="89.25">
      <c r="A61" s="8" t="s">
        <v>9</v>
      </c>
      <c r="B61" s="26" t="s">
        <v>10</v>
      </c>
      <c r="C61" s="33">
        <v>1779015.01</v>
      </c>
      <c r="D61" s="33">
        <v>3177677.5</v>
      </c>
      <c r="E61" s="18">
        <f>D61-C61</f>
        <v>1398662.49</v>
      </c>
      <c r="F61" s="63">
        <f>D61/C61</f>
        <v>1.786200499792298</v>
      </c>
      <c r="H61" s="4"/>
      <c r="J61" s="4"/>
    </row>
    <row r="62" spans="1:6" ht="51">
      <c r="A62" s="8" t="s">
        <v>131</v>
      </c>
      <c r="B62" s="19" t="s">
        <v>132</v>
      </c>
      <c r="C62" s="33">
        <f>C63</f>
        <v>3740691.63</v>
      </c>
      <c r="D62" s="33">
        <f>D63</f>
        <v>4380105.07</v>
      </c>
      <c r="E62" s="18">
        <f>D62-C62</f>
        <v>639413.4400000004</v>
      </c>
      <c r="F62" s="63">
        <f>D62/C62</f>
        <v>1.1709345498762753</v>
      </c>
    </row>
    <row r="63" spans="1:10" ht="38.25">
      <c r="A63" s="8" t="s">
        <v>133</v>
      </c>
      <c r="B63" s="19" t="s">
        <v>134</v>
      </c>
      <c r="C63" s="33">
        <v>3740691.63</v>
      </c>
      <c r="D63" s="33">
        <v>4380105.07</v>
      </c>
      <c r="E63" s="18">
        <f>D63-C63</f>
        <v>639413.4400000004</v>
      </c>
      <c r="F63" s="63">
        <f>D63/C63</f>
        <v>1.1709345498762753</v>
      </c>
      <c r="J63" s="4"/>
    </row>
    <row r="64" spans="1:6" ht="25.5" hidden="1">
      <c r="A64" s="14" t="s">
        <v>64</v>
      </c>
      <c r="B64" s="20" t="s">
        <v>65</v>
      </c>
      <c r="C64" s="42">
        <f>C65</f>
        <v>0</v>
      </c>
      <c r="D64" s="42">
        <f>D65</f>
        <v>0</v>
      </c>
      <c r="E64" s="16">
        <f aca="true" t="shared" si="9" ref="E64:E89">D64-C64</f>
        <v>0</v>
      </c>
      <c r="F64" s="61">
        <v>0</v>
      </c>
    </row>
    <row r="65" spans="1:6" ht="51" hidden="1">
      <c r="A65" s="8" t="s">
        <v>66</v>
      </c>
      <c r="B65" s="19" t="s">
        <v>67</v>
      </c>
      <c r="C65" s="33">
        <f>C66</f>
        <v>0</v>
      </c>
      <c r="D65" s="33">
        <f>D66</f>
        <v>0</v>
      </c>
      <c r="E65" s="18">
        <f t="shared" si="9"/>
        <v>0</v>
      </c>
      <c r="F65" s="63">
        <v>0</v>
      </c>
    </row>
    <row r="66" spans="1:6" s="39" customFormat="1" ht="63.75" hidden="1">
      <c r="A66" s="37" t="s">
        <v>11</v>
      </c>
      <c r="B66" s="52" t="s">
        <v>12</v>
      </c>
      <c r="C66" s="33">
        <v>0</v>
      </c>
      <c r="D66" s="33">
        <v>0</v>
      </c>
      <c r="E66" s="18">
        <f t="shared" si="9"/>
        <v>0</v>
      </c>
      <c r="F66" s="63">
        <v>0</v>
      </c>
    </row>
    <row r="67" spans="1:6" ht="89.25">
      <c r="A67" s="14" t="s">
        <v>68</v>
      </c>
      <c r="B67" s="50" t="s">
        <v>69</v>
      </c>
      <c r="C67" s="42">
        <f>C68</f>
        <v>52064367.95</v>
      </c>
      <c r="D67" s="42">
        <f>D68</f>
        <v>52829170.97</v>
      </c>
      <c r="E67" s="16">
        <f t="shared" si="9"/>
        <v>764803.0199999958</v>
      </c>
      <c r="F67" s="61">
        <f aca="true" t="shared" si="10" ref="F67:F74">D67/C67</f>
        <v>1.0146895669747584</v>
      </c>
    </row>
    <row r="68" spans="1:6" ht="89.25">
      <c r="A68" s="8" t="s">
        <v>70</v>
      </c>
      <c r="B68" s="19" t="s">
        <v>71</v>
      </c>
      <c r="C68" s="33">
        <f>C69</f>
        <v>52064367.95</v>
      </c>
      <c r="D68" s="33">
        <f>D69</f>
        <v>52829170.97</v>
      </c>
      <c r="E68" s="18">
        <f t="shared" si="9"/>
        <v>764803.0199999958</v>
      </c>
      <c r="F68" s="63">
        <f t="shared" si="10"/>
        <v>1.0146895669747584</v>
      </c>
    </row>
    <row r="69" spans="1:9" ht="76.5">
      <c r="A69" s="8" t="s">
        <v>13</v>
      </c>
      <c r="B69" s="27" t="s">
        <v>14</v>
      </c>
      <c r="C69" s="33">
        <v>52064367.95</v>
      </c>
      <c r="D69" s="33">
        <v>52829170.97</v>
      </c>
      <c r="E69" s="18">
        <f t="shared" si="9"/>
        <v>764803.0199999958</v>
      </c>
      <c r="F69" s="63">
        <f t="shared" si="10"/>
        <v>1.0146895669747584</v>
      </c>
      <c r="I69" s="4"/>
    </row>
    <row r="70" spans="1:6" ht="25.5">
      <c r="A70" s="43" t="s">
        <v>15</v>
      </c>
      <c r="B70" s="49" t="s">
        <v>16</v>
      </c>
      <c r="C70" s="45">
        <f>C71</f>
        <v>1176333.74</v>
      </c>
      <c r="D70" s="45">
        <f>D71</f>
        <v>2408313.75</v>
      </c>
      <c r="E70" s="45">
        <f t="shared" si="9"/>
        <v>1231980.01</v>
      </c>
      <c r="F70" s="60">
        <f t="shared" si="10"/>
        <v>2.047304832045368</v>
      </c>
    </row>
    <row r="71" spans="1:6" ht="25.5">
      <c r="A71" s="41" t="s">
        <v>72</v>
      </c>
      <c r="B71" s="51" t="s">
        <v>73</v>
      </c>
      <c r="C71" s="42">
        <f>C72+C73+C74+C75</f>
        <v>1176333.74</v>
      </c>
      <c r="D71" s="42">
        <f>D72+D73+D74+D75</f>
        <v>2408313.75</v>
      </c>
      <c r="E71" s="42">
        <f t="shared" si="9"/>
        <v>1231980.01</v>
      </c>
      <c r="F71" s="64">
        <f t="shared" si="10"/>
        <v>2.047304832045368</v>
      </c>
    </row>
    <row r="72" spans="1:6" ht="25.5">
      <c r="A72" s="37" t="s">
        <v>74</v>
      </c>
      <c r="B72" s="38" t="s">
        <v>75</v>
      </c>
      <c r="C72" s="33">
        <v>678604.36</v>
      </c>
      <c r="D72" s="33">
        <v>165201.66</v>
      </c>
      <c r="E72" s="33">
        <f t="shared" si="9"/>
        <v>-513402.69999999995</v>
      </c>
      <c r="F72" s="62">
        <f t="shared" si="10"/>
        <v>0.24344326346503287</v>
      </c>
    </row>
    <row r="73" spans="1:6" ht="25.5">
      <c r="A73" s="37" t="s">
        <v>76</v>
      </c>
      <c r="B73" s="38" t="s">
        <v>77</v>
      </c>
      <c r="C73" s="33">
        <v>342756.85</v>
      </c>
      <c r="D73" s="33">
        <v>1519787.95</v>
      </c>
      <c r="E73" s="33">
        <f t="shared" si="9"/>
        <v>1177031.1</v>
      </c>
      <c r="F73" s="62">
        <f t="shared" si="10"/>
        <v>4.434011895021208</v>
      </c>
    </row>
    <row r="74" spans="1:6" ht="15" customHeight="1">
      <c r="A74" s="37" t="s">
        <v>143</v>
      </c>
      <c r="B74" s="38" t="s">
        <v>144</v>
      </c>
      <c r="C74" s="33">
        <v>154972.53</v>
      </c>
      <c r="D74" s="33">
        <v>723324.14</v>
      </c>
      <c r="E74" s="33">
        <f t="shared" si="9"/>
        <v>568351.61</v>
      </c>
      <c r="F74" s="62">
        <f t="shared" si="10"/>
        <v>4.667434544689953</v>
      </c>
    </row>
    <row r="75" spans="1:6" ht="25.5" hidden="1">
      <c r="A75" s="37" t="s">
        <v>150</v>
      </c>
      <c r="B75" s="38" t="s">
        <v>151</v>
      </c>
      <c r="C75" s="33">
        <v>0</v>
      </c>
      <c r="D75" s="33">
        <v>0</v>
      </c>
      <c r="E75" s="33">
        <f t="shared" si="9"/>
        <v>0</v>
      </c>
      <c r="F75" s="62" t="s">
        <v>145</v>
      </c>
    </row>
    <row r="76" spans="1:6" ht="25.5">
      <c r="A76" s="43" t="s">
        <v>17</v>
      </c>
      <c r="B76" s="49" t="s">
        <v>18</v>
      </c>
      <c r="C76" s="45">
        <f>C77+C80</f>
        <v>1640487.03</v>
      </c>
      <c r="D76" s="45">
        <f>D77+D80</f>
        <v>2554840.8</v>
      </c>
      <c r="E76" s="45">
        <f t="shared" si="9"/>
        <v>914353.7699999998</v>
      </c>
      <c r="F76" s="60">
        <f aca="true" t="shared" si="11" ref="F76:F88">D76/C76</f>
        <v>1.5573672655004165</v>
      </c>
    </row>
    <row r="77" spans="1:6" s="39" customFormat="1" ht="21" customHeight="1">
      <c r="A77" s="14" t="s">
        <v>135</v>
      </c>
      <c r="B77" s="28" t="s">
        <v>136</v>
      </c>
      <c r="C77" s="42">
        <f>C78</f>
        <v>20357</v>
      </c>
      <c r="D77" s="42">
        <f>D78</f>
        <v>21411</v>
      </c>
      <c r="E77" s="16">
        <f t="shared" si="9"/>
        <v>1054</v>
      </c>
      <c r="F77" s="61">
        <f t="shared" si="11"/>
        <v>1.0517758019354522</v>
      </c>
    </row>
    <row r="78" spans="1:6" s="39" customFormat="1" ht="21.75" customHeight="1">
      <c r="A78" s="8" t="s">
        <v>138</v>
      </c>
      <c r="B78" s="27" t="s">
        <v>137</v>
      </c>
      <c r="C78" s="33">
        <f>C79</f>
        <v>20357</v>
      </c>
      <c r="D78" s="33">
        <f>D79</f>
        <v>21411</v>
      </c>
      <c r="E78" s="18">
        <f t="shared" si="9"/>
        <v>1054</v>
      </c>
      <c r="F78" s="63">
        <f t="shared" si="11"/>
        <v>1.0517758019354522</v>
      </c>
    </row>
    <row r="79" spans="1:6" ht="38.25">
      <c r="A79" s="8" t="s">
        <v>139</v>
      </c>
      <c r="B79" s="27" t="s">
        <v>140</v>
      </c>
      <c r="C79" s="33">
        <v>20357</v>
      </c>
      <c r="D79" s="33">
        <v>21411</v>
      </c>
      <c r="E79" s="18">
        <f t="shared" si="9"/>
        <v>1054</v>
      </c>
      <c r="F79" s="63">
        <f t="shared" si="11"/>
        <v>1.0517758019354522</v>
      </c>
    </row>
    <row r="80" spans="1:6" ht="20.25" customHeight="1">
      <c r="A80" s="14" t="s">
        <v>26</v>
      </c>
      <c r="B80" s="28" t="s">
        <v>25</v>
      </c>
      <c r="C80" s="42">
        <f>C83+C81</f>
        <v>1620130.03</v>
      </c>
      <c r="D80" s="42">
        <f>D83+D81</f>
        <v>2533429.8</v>
      </c>
      <c r="E80" s="16">
        <f t="shared" si="9"/>
        <v>913299.7699999998</v>
      </c>
      <c r="F80" s="61">
        <f t="shared" si="11"/>
        <v>1.5637200428906313</v>
      </c>
    </row>
    <row r="81" spans="1:6" ht="38.25">
      <c r="A81" s="8" t="s">
        <v>122</v>
      </c>
      <c r="B81" s="27" t="s">
        <v>123</v>
      </c>
      <c r="C81" s="33">
        <f>C82</f>
        <v>189800.94</v>
      </c>
      <c r="D81" s="33">
        <f>D82</f>
        <v>227532.04</v>
      </c>
      <c r="E81" s="18">
        <f t="shared" si="9"/>
        <v>37731.100000000006</v>
      </c>
      <c r="F81" s="63">
        <f t="shared" si="11"/>
        <v>1.1987930091389432</v>
      </c>
    </row>
    <row r="82" spans="1:6" ht="38.25">
      <c r="A82" s="8" t="s">
        <v>121</v>
      </c>
      <c r="B82" s="27" t="s">
        <v>120</v>
      </c>
      <c r="C82" s="33">
        <v>189800.94</v>
      </c>
      <c r="D82" s="33">
        <v>227532.04</v>
      </c>
      <c r="E82" s="18">
        <f t="shared" si="9"/>
        <v>37731.100000000006</v>
      </c>
      <c r="F82" s="63">
        <f t="shared" si="11"/>
        <v>1.1987930091389432</v>
      </c>
    </row>
    <row r="83" spans="1:6" ht="25.5">
      <c r="A83" s="8" t="s">
        <v>78</v>
      </c>
      <c r="B83" s="27" t="s">
        <v>79</v>
      </c>
      <c r="C83" s="33">
        <f>C84</f>
        <v>1430329.09</v>
      </c>
      <c r="D83" s="33">
        <f>D84</f>
        <v>2305897.76</v>
      </c>
      <c r="E83" s="18">
        <f t="shared" si="9"/>
        <v>875568.6699999997</v>
      </c>
      <c r="F83" s="63">
        <f t="shared" si="11"/>
        <v>1.6121449085538766</v>
      </c>
    </row>
    <row r="84" spans="1:6" ht="25.5">
      <c r="A84" s="8" t="s">
        <v>27</v>
      </c>
      <c r="B84" s="27" t="s">
        <v>108</v>
      </c>
      <c r="C84" s="33">
        <v>1430329.09</v>
      </c>
      <c r="D84" s="33">
        <v>2305897.76</v>
      </c>
      <c r="E84" s="18">
        <f t="shared" si="9"/>
        <v>875568.6699999997</v>
      </c>
      <c r="F84" s="63">
        <f t="shared" si="11"/>
        <v>1.6121449085538766</v>
      </c>
    </row>
    <row r="85" spans="1:6" ht="25.5">
      <c r="A85" s="43" t="s">
        <v>19</v>
      </c>
      <c r="B85" s="49" t="s">
        <v>20</v>
      </c>
      <c r="C85" s="45">
        <f aca="true" t="shared" si="12" ref="C85:D87">C86</f>
        <v>7130951.55</v>
      </c>
      <c r="D85" s="45">
        <f t="shared" si="12"/>
        <v>3365602.78</v>
      </c>
      <c r="E85" s="45">
        <f t="shared" si="9"/>
        <v>-3765348.77</v>
      </c>
      <c r="F85" s="60">
        <f t="shared" si="11"/>
        <v>0.4719710625435395</v>
      </c>
    </row>
    <row r="86" spans="1:6" ht="78.75" customHeight="1">
      <c r="A86" s="14" t="s">
        <v>80</v>
      </c>
      <c r="B86" s="20" t="s">
        <v>81</v>
      </c>
      <c r="C86" s="42">
        <f t="shared" si="12"/>
        <v>7130951.55</v>
      </c>
      <c r="D86" s="42">
        <f t="shared" si="12"/>
        <v>3365602.78</v>
      </c>
      <c r="E86" s="42">
        <f t="shared" si="9"/>
        <v>-3765348.77</v>
      </c>
      <c r="F86" s="61">
        <f t="shared" si="11"/>
        <v>0.4719710625435395</v>
      </c>
    </row>
    <row r="87" spans="1:6" ht="93" customHeight="1">
      <c r="A87" s="8" t="s">
        <v>82</v>
      </c>
      <c r="B87" s="19" t="s">
        <v>83</v>
      </c>
      <c r="C87" s="18">
        <f t="shared" si="12"/>
        <v>7130951.55</v>
      </c>
      <c r="D87" s="18">
        <f t="shared" si="12"/>
        <v>3365602.78</v>
      </c>
      <c r="E87" s="33">
        <f t="shared" si="9"/>
        <v>-3765348.77</v>
      </c>
      <c r="F87" s="63">
        <f t="shared" si="11"/>
        <v>0.4719710625435395</v>
      </c>
    </row>
    <row r="88" spans="1:6" ht="102">
      <c r="A88" s="8" t="s">
        <v>84</v>
      </c>
      <c r="B88" s="17" t="s">
        <v>0</v>
      </c>
      <c r="C88" s="33">
        <v>7130951.55</v>
      </c>
      <c r="D88" s="33">
        <v>3365602.78</v>
      </c>
      <c r="E88" s="33">
        <f>D88-C88</f>
        <v>-3765348.77</v>
      </c>
      <c r="F88" s="63">
        <f t="shared" si="11"/>
        <v>0.4719710625435395</v>
      </c>
    </row>
    <row r="89" spans="1:6" ht="12.75">
      <c r="A89" s="43" t="s">
        <v>21</v>
      </c>
      <c r="B89" s="49" t="s">
        <v>22</v>
      </c>
      <c r="C89" s="45">
        <f>C90+C116+C118+C114+C112</f>
        <v>2801627.64</v>
      </c>
      <c r="D89" s="45">
        <f>D90+D116+D118+D114+D112</f>
        <v>1235688.8900000001</v>
      </c>
      <c r="E89" s="45">
        <f t="shared" si="9"/>
        <v>-1565938.75</v>
      </c>
      <c r="F89" s="60">
        <f>D89/C89</f>
        <v>0.4410610719131826</v>
      </c>
    </row>
    <row r="90" spans="1:6" ht="41.25" customHeight="1">
      <c r="A90" s="14" t="s">
        <v>216</v>
      </c>
      <c r="B90" s="20" t="s">
        <v>309</v>
      </c>
      <c r="C90" s="16">
        <f>C91+C93+C98+C110+C104+C108+C95+C102+C106+C100</f>
        <v>613139.59</v>
      </c>
      <c r="D90" s="16">
        <f>D91+D93+D98+D110+D104+D108+D95+D102+D106+D100</f>
        <v>725868.44</v>
      </c>
      <c r="E90" s="16">
        <f>D90-C90</f>
        <v>112728.84999999998</v>
      </c>
      <c r="F90" s="61">
        <f>D90/C90</f>
        <v>1.1838551152764414</v>
      </c>
    </row>
    <row r="91" spans="1:6" ht="69" customHeight="1">
      <c r="A91" s="8" t="s">
        <v>217</v>
      </c>
      <c r="B91" s="19" t="s">
        <v>310</v>
      </c>
      <c r="C91" s="33">
        <f>C92</f>
        <v>151498.88</v>
      </c>
      <c r="D91" s="33">
        <f>D92</f>
        <v>951.73</v>
      </c>
      <c r="E91" s="18">
        <f>D91-C91</f>
        <v>-150547.15</v>
      </c>
      <c r="F91" s="63">
        <f>D91/C91</f>
        <v>0.006282092646493492</v>
      </c>
    </row>
    <row r="92" spans="1:6" ht="92.25" customHeight="1">
      <c r="A92" s="8" t="s">
        <v>218</v>
      </c>
      <c r="B92" s="19" t="s">
        <v>311</v>
      </c>
      <c r="C92" s="33">
        <v>151498.88</v>
      </c>
      <c r="D92" s="33">
        <v>951.73</v>
      </c>
      <c r="E92" s="18">
        <f aca="true" t="shared" si="13" ref="E92:E111">D92-C92</f>
        <v>-150547.15</v>
      </c>
      <c r="F92" s="63">
        <f>D92/C92</f>
        <v>0.006282092646493492</v>
      </c>
    </row>
    <row r="93" spans="1:6" ht="92.25" customHeight="1">
      <c r="A93" s="8" t="s">
        <v>219</v>
      </c>
      <c r="B93" s="19" t="s">
        <v>312</v>
      </c>
      <c r="C93" s="33">
        <f>C94</f>
        <v>62001.84</v>
      </c>
      <c r="D93" s="33">
        <f>D94</f>
        <v>64686.54</v>
      </c>
      <c r="E93" s="18">
        <f t="shared" si="13"/>
        <v>2684.7000000000044</v>
      </c>
      <c r="F93" s="63">
        <f aca="true" t="shared" si="14" ref="F93:F126">D93/C93</f>
        <v>1.0433003278612378</v>
      </c>
    </row>
    <row r="94" spans="1:6" ht="118.5" customHeight="1">
      <c r="A94" s="8" t="s">
        <v>220</v>
      </c>
      <c r="B94" s="19" t="s">
        <v>313</v>
      </c>
      <c r="C94" s="33">
        <v>62001.84</v>
      </c>
      <c r="D94" s="33">
        <v>64686.54</v>
      </c>
      <c r="E94" s="18">
        <f t="shared" si="13"/>
        <v>2684.7000000000044</v>
      </c>
      <c r="F94" s="63">
        <f t="shared" si="14"/>
        <v>1.0433003278612378</v>
      </c>
    </row>
    <row r="95" spans="1:6" ht="63.75">
      <c r="A95" s="8" t="s">
        <v>246</v>
      </c>
      <c r="B95" s="19" t="s">
        <v>247</v>
      </c>
      <c r="C95" s="18">
        <f>C96+C97</f>
        <v>25456.989999999998</v>
      </c>
      <c r="D95" s="18">
        <f>D96+D97</f>
        <v>26831</v>
      </c>
      <c r="E95" s="18">
        <f t="shared" si="13"/>
        <v>1374.010000000002</v>
      </c>
      <c r="F95" s="63">
        <f t="shared" si="14"/>
        <v>1.0539737808751153</v>
      </c>
    </row>
    <row r="96" spans="1:6" ht="89.25">
      <c r="A96" s="8" t="s">
        <v>248</v>
      </c>
      <c r="B96" s="19" t="s">
        <v>249</v>
      </c>
      <c r="C96" s="33">
        <v>5456.99</v>
      </c>
      <c r="D96" s="33">
        <v>16831</v>
      </c>
      <c r="E96" s="18">
        <f t="shared" si="13"/>
        <v>11374.01</v>
      </c>
      <c r="F96" s="63">
        <f t="shared" si="14"/>
        <v>3.0843010524116776</v>
      </c>
    </row>
    <row r="97" spans="1:6" ht="89.25">
      <c r="A97" s="8" t="s">
        <v>332</v>
      </c>
      <c r="B97" s="19" t="s">
        <v>333</v>
      </c>
      <c r="C97" s="33">
        <v>20000</v>
      </c>
      <c r="D97" s="33">
        <v>10000</v>
      </c>
      <c r="E97" s="18">
        <f>D97-C97</f>
        <v>-10000</v>
      </c>
      <c r="F97" s="63">
        <f t="shared" si="14"/>
        <v>0.5</v>
      </c>
    </row>
    <row r="98" spans="1:6" ht="119.25" customHeight="1">
      <c r="A98" s="8" t="s">
        <v>321</v>
      </c>
      <c r="B98" s="19" t="s">
        <v>322</v>
      </c>
      <c r="C98" s="33">
        <f>C99</f>
        <v>14439.82</v>
      </c>
      <c r="D98" s="33">
        <f>D99</f>
        <v>1036.6</v>
      </c>
      <c r="E98" s="18">
        <f t="shared" si="13"/>
        <v>-13403.22</v>
      </c>
      <c r="F98" s="63">
        <f t="shared" si="14"/>
        <v>0.07178759846036861</v>
      </c>
    </row>
    <row r="99" spans="1:6" ht="140.25" customHeight="1">
      <c r="A99" s="8" t="s">
        <v>323</v>
      </c>
      <c r="B99" s="19" t="s">
        <v>324</v>
      </c>
      <c r="C99" s="33">
        <v>14439.82</v>
      </c>
      <c r="D99" s="33">
        <v>1036.6</v>
      </c>
      <c r="E99" s="18">
        <f t="shared" si="13"/>
        <v>-13403.22</v>
      </c>
      <c r="F99" s="63">
        <f t="shared" si="14"/>
        <v>0.07178759846036861</v>
      </c>
    </row>
    <row r="100" spans="1:6" ht="76.5" customHeight="1">
      <c r="A100" s="8" t="s">
        <v>363</v>
      </c>
      <c r="B100" s="19" t="s">
        <v>364</v>
      </c>
      <c r="C100" s="33">
        <f>C101</f>
        <v>1500</v>
      </c>
      <c r="D100" s="33">
        <f>D101</f>
        <v>0</v>
      </c>
      <c r="E100" s="18">
        <f>D100-C100</f>
        <v>-1500</v>
      </c>
      <c r="F100" s="63">
        <f t="shared" si="14"/>
        <v>0</v>
      </c>
    </row>
    <row r="101" spans="1:6" ht="93.75" customHeight="1">
      <c r="A101" s="8" t="s">
        <v>365</v>
      </c>
      <c r="B101" s="19" t="s">
        <v>366</v>
      </c>
      <c r="C101" s="33">
        <v>1500</v>
      </c>
      <c r="D101" s="33">
        <v>0</v>
      </c>
      <c r="E101" s="18">
        <f>D101-C101</f>
        <v>-1500</v>
      </c>
      <c r="F101" s="63">
        <f t="shared" si="14"/>
        <v>0</v>
      </c>
    </row>
    <row r="102" spans="1:6" ht="78.75" customHeight="1">
      <c r="A102" s="8" t="s">
        <v>250</v>
      </c>
      <c r="B102" s="19" t="s">
        <v>251</v>
      </c>
      <c r="C102" s="18">
        <f>C103</f>
        <v>5000</v>
      </c>
      <c r="D102" s="18">
        <f>D103</f>
        <v>40000</v>
      </c>
      <c r="E102" s="18">
        <f t="shared" si="13"/>
        <v>35000</v>
      </c>
      <c r="F102" s="63">
        <f t="shared" si="14"/>
        <v>8</v>
      </c>
    </row>
    <row r="103" spans="1:6" ht="110.25" customHeight="1">
      <c r="A103" s="8" t="s">
        <v>252</v>
      </c>
      <c r="B103" s="19" t="s">
        <v>253</v>
      </c>
      <c r="C103" s="33">
        <v>5000</v>
      </c>
      <c r="D103" s="33">
        <v>40000</v>
      </c>
      <c r="E103" s="18">
        <f t="shared" si="13"/>
        <v>35000</v>
      </c>
      <c r="F103" s="63">
        <f t="shared" si="14"/>
        <v>8</v>
      </c>
    </row>
    <row r="104" spans="1:6" ht="76.5">
      <c r="A104" s="37" t="s">
        <v>232</v>
      </c>
      <c r="B104" s="38" t="s">
        <v>237</v>
      </c>
      <c r="C104" s="33">
        <f>C105</f>
        <v>781.99</v>
      </c>
      <c r="D104" s="33">
        <f>D105</f>
        <v>15190</v>
      </c>
      <c r="E104" s="18">
        <f t="shared" si="13"/>
        <v>14408.01</v>
      </c>
      <c r="F104" s="63">
        <f t="shared" si="14"/>
        <v>19.424800828655098</v>
      </c>
    </row>
    <row r="105" spans="1:6" ht="127.5">
      <c r="A105" s="37" t="s">
        <v>233</v>
      </c>
      <c r="B105" s="38" t="s">
        <v>238</v>
      </c>
      <c r="C105" s="33">
        <v>781.99</v>
      </c>
      <c r="D105" s="33">
        <v>15190</v>
      </c>
      <c r="E105" s="18">
        <f t="shared" si="13"/>
        <v>14408.01</v>
      </c>
      <c r="F105" s="63">
        <f t="shared" si="14"/>
        <v>19.424800828655098</v>
      </c>
    </row>
    <row r="106" spans="1:6" ht="63.75">
      <c r="A106" s="37" t="s">
        <v>261</v>
      </c>
      <c r="B106" s="38" t="s">
        <v>263</v>
      </c>
      <c r="C106" s="33">
        <f>C107</f>
        <v>9412.33</v>
      </c>
      <c r="D106" s="33">
        <f>D107</f>
        <v>19583.49</v>
      </c>
      <c r="E106" s="18">
        <f>D106-C106</f>
        <v>10171.160000000002</v>
      </c>
      <c r="F106" s="63">
        <f t="shared" si="14"/>
        <v>2.080620845210485</v>
      </c>
    </row>
    <row r="107" spans="1:6" ht="89.25">
      <c r="A107" s="37" t="s">
        <v>262</v>
      </c>
      <c r="B107" s="38" t="s">
        <v>264</v>
      </c>
      <c r="C107" s="33">
        <v>9412.33</v>
      </c>
      <c r="D107" s="33">
        <v>19583.49</v>
      </c>
      <c r="E107" s="18">
        <f>D107-C107</f>
        <v>10171.160000000002</v>
      </c>
      <c r="F107" s="63">
        <f t="shared" si="14"/>
        <v>2.080620845210485</v>
      </c>
    </row>
    <row r="108" spans="1:6" ht="67.5" customHeight="1">
      <c r="A108" s="37" t="s">
        <v>234</v>
      </c>
      <c r="B108" s="38" t="s">
        <v>239</v>
      </c>
      <c r="C108" s="33">
        <f>C109</f>
        <v>150000</v>
      </c>
      <c r="D108" s="33">
        <f>D109</f>
        <v>18061.82</v>
      </c>
      <c r="E108" s="18">
        <f t="shared" si="13"/>
        <v>-131938.18</v>
      </c>
      <c r="F108" s="63">
        <f t="shared" si="14"/>
        <v>0.12041213333333334</v>
      </c>
    </row>
    <row r="109" spans="1:6" ht="89.25">
      <c r="A109" s="37" t="s">
        <v>243</v>
      </c>
      <c r="B109" s="38" t="s">
        <v>240</v>
      </c>
      <c r="C109" s="33">
        <v>150000</v>
      </c>
      <c r="D109" s="33">
        <v>18061.82</v>
      </c>
      <c r="E109" s="18">
        <f t="shared" si="13"/>
        <v>-131938.18</v>
      </c>
      <c r="F109" s="63">
        <f t="shared" si="14"/>
        <v>0.12041213333333334</v>
      </c>
    </row>
    <row r="110" spans="1:6" ht="77.25" customHeight="1">
      <c r="A110" s="8" t="s">
        <v>221</v>
      </c>
      <c r="B110" s="19" t="s">
        <v>314</v>
      </c>
      <c r="C110" s="33">
        <f>C111</f>
        <v>193047.74</v>
      </c>
      <c r="D110" s="33">
        <f>D111</f>
        <v>539527.26</v>
      </c>
      <c r="E110" s="18">
        <f t="shared" si="13"/>
        <v>346479.52</v>
      </c>
      <c r="F110" s="63">
        <f t="shared" si="14"/>
        <v>2.794786719595889</v>
      </c>
    </row>
    <row r="111" spans="1:6" ht="104.25" customHeight="1">
      <c r="A111" s="8" t="s">
        <v>222</v>
      </c>
      <c r="B111" s="19" t="s">
        <v>315</v>
      </c>
      <c r="C111" s="33">
        <v>193047.74</v>
      </c>
      <c r="D111" s="33">
        <v>539527.26</v>
      </c>
      <c r="E111" s="18">
        <f t="shared" si="13"/>
        <v>346479.52</v>
      </c>
      <c r="F111" s="63">
        <f t="shared" si="14"/>
        <v>2.794786719595889</v>
      </c>
    </row>
    <row r="112" spans="1:6" ht="51.75" customHeight="1">
      <c r="A112" s="14" t="s">
        <v>265</v>
      </c>
      <c r="B112" s="20" t="s">
        <v>266</v>
      </c>
      <c r="C112" s="42">
        <f>C113</f>
        <v>427212.06</v>
      </c>
      <c r="D112" s="42">
        <f>D113</f>
        <v>5887.08</v>
      </c>
      <c r="E112" s="16">
        <f aca="true" t="shared" si="15" ref="E112:E125">D112-C112</f>
        <v>-421324.98</v>
      </c>
      <c r="F112" s="63">
        <f t="shared" si="14"/>
        <v>0.013780228957019611</v>
      </c>
    </row>
    <row r="113" spans="1:6" ht="60" customHeight="1">
      <c r="A113" s="8" t="s">
        <v>267</v>
      </c>
      <c r="B113" s="19" t="s">
        <v>268</v>
      </c>
      <c r="C113" s="33">
        <v>427212.06</v>
      </c>
      <c r="D113" s="33">
        <v>5887.08</v>
      </c>
      <c r="E113" s="18">
        <f t="shared" si="15"/>
        <v>-421324.98</v>
      </c>
      <c r="F113" s="63">
        <f t="shared" si="14"/>
        <v>0.013780228957019611</v>
      </c>
    </row>
    <row r="114" spans="1:6" ht="63.75">
      <c r="A114" s="41" t="s">
        <v>235</v>
      </c>
      <c r="B114" s="40" t="s">
        <v>241</v>
      </c>
      <c r="C114" s="42">
        <f>C115</f>
        <v>435577.67</v>
      </c>
      <c r="D114" s="42">
        <f>D115</f>
        <v>64351.23</v>
      </c>
      <c r="E114" s="16">
        <f t="shared" si="15"/>
        <v>-371226.44</v>
      </c>
      <c r="F114" s="63">
        <f t="shared" si="14"/>
        <v>0.1477376698396867</v>
      </c>
    </row>
    <row r="115" spans="1:6" ht="76.5">
      <c r="A115" s="8" t="s">
        <v>236</v>
      </c>
      <c r="B115" s="38" t="s">
        <v>242</v>
      </c>
      <c r="C115" s="33">
        <v>435577.67</v>
      </c>
      <c r="D115" s="33">
        <v>64351.23</v>
      </c>
      <c r="E115" s="16">
        <f t="shared" si="15"/>
        <v>-371226.44</v>
      </c>
      <c r="F115" s="63">
        <f t="shared" si="14"/>
        <v>0.1477376698396867</v>
      </c>
    </row>
    <row r="116" spans="1:6" ht="93" customHeight="1">
      <c r="A116" s="14" t="s">
        <v>223</v>
      </c>
      <c r="B116" s="20" t="s">
        <v>316</v>
      </c>
      <c r="C116" s="42">
        <f>C117</f>
        <v>1013152.43</v>
      </c>
      <c r="D116" s="42">
        <f>D117</f>
        <v>1118961.21</v>
      </c>
      <c r="E116" s="16">
        <f t="shared" si="15"/>
        <v>105808.77999999991</v>
      </c>
      <c r="F116" s="63">
        <f t="shared" si="14"/>
        <v>1.1044352032990732</v>
      </c>
    </row>
    <row r="117" spans="1:6" ht="81" customHeight="1">
      <c r="A117" s="8" t="s">
        <v>224</v>
      </c>
      <c r="B117" s="19" t="s">
        <v>317</v>
      </c>
      <c r="C117" s="33">
        <v>1013152.43</v>
      </c>
      <c r="D117" s="33">
        <v>1118961.21</v>
      </c>
      <c r="E117" s="18">
        <f t="shared" si="15"/>
        <v>105808.77999999991</v>
      </c>
      <c r="F117" s="63">
        <f t="shared" si="14"/>
        <v>1.1044352032990732</v>
      </c>
    </row>
    <row r="118" spans="1:6" ht="30" customHeight="1">
      <c r="A118" s="14" t="s">
        <v>225</v>
      </c>
      <c r="B118" s="20" t="s">
        <v>318</v>
      </c>
      <c r="C118" s="42">
        <f>C119+C122</f>
        <v>312545.89</v>
      </c>
      <c r="D118" s="42">
        <f>D119+D122</f>
        <v>-679379.07</v>
      </c>
      <c r="E118" s="16">
        <f t="shared" si="15"/>
        <v>-991924.96</v>
      </c>
      <c r="F118" s="63">
        <f t="shared" si="14"/>
        <v>-2.1736938214097132</v>
      </c>
    </row>
    <row r="119" spans="1:6" ht="83.25" customHeight="1">
      <c r="A119" s="8" t="s">
        <v>226</v>
      </c>
      <c r="B119" s="19" t="s">
        <v>319</v>
      </c>
      <c r="C119" s="18">
        <f>C120+C121</f>
        <v>221477.35</v>
      </c>
      <c r="D119" s="18">
        <f>D120+D121</f>
        <v>-679379.07</v>
      </c>
      <c r="E119" s="18">
        <f t="shared" si="15"/>
        <v>-900856.4199999999</v>
      </c>
      <c r="F119" s="63">
        <f t="shared" si="14"/>
        <v>-3.0674878040576155</v>
      </c>
    </row>
    <row r="120" spans="1:6" ht="78" customHeight="1">
      <c r="A120" s="8" t="s">
        <v>227</v>
      </c>
      <c r="B120" s="19" t="s">
        <v>320</v>
      </c>
      <c r="C120" s="33">
        <v>218087.85</v>
      </c>
      <c r="D120" s="33">
        <v>-679379.07</v>
      </c>
      <c r="E120" s="18">
        <f t="shared" si="15"/>
        <v>-897466.9199999999</v>
      </c>
      <c r="F120" s="63">
        <f t="shared" si="14"/>
        <v>-3.1151623990057216</v>
      </c>
    </row>
    <row r="121" spans="1:6" ht="78" customHeight="1">
      <c r="A121" s="8" t="s">
        <v>245</v>
      </c>
      <c r="B121" s="19" t="s">
        <v>244</v>
      </c>
      <c r="C121" s="33">
        <v>3389.5</v>
      </c>
      <c r="D121" s="33">
        <v>0</v>
      </c>
      <c r="E121" s="18">
        <f t="shared" si="15"/>
        <v>-3389.5</v>
      </c>
      <c r="F121" s="63">
        <f t="shared" si="14"/>
        <v>0</v>
      </c>
    </row>
    <row r="122" spans="1:6" ht="31.5" customHeight="1">
      <c r="A122" s="14" t="s">
        <v>354</v>
      </c>
      <c r="B122" s="20" t="s">
        <v>355</v>
      </c>
      <c r="C122" s="42">
        <f>C123</f>
        <v>91068.54</v>
      </c>
      <c r="D122" s="42">
        <f>D123</f>
        <v>0</v>
      </c>
      <c r="E122" s="16">
        <f>D122-C122</f>
        <v>-91068.54</v>
      </c>
      <c r="F122" s="61">
        <f t="shared" si="14"/>
        <v>0</v>
      </c>
    </row>
    <row r="123" spans="1:6" ht="120.75" customHeight="1">
      <c r="A123" s="8" t="s">
        <v>356</v>
      </c>
      <c r="B123" s="19" t="s">
        <v>357</v>
      </c>
      <c r="C123" s="33">
        <v>91068.54</v>
      </c>
      <c r="D123" s="33">
        <v>0</v>
      </c>
      <c r="E123" s="18">
        <f>D123-C123</f>
        <v>-91068.54</v>
      </c>
      <c r="F123" s="63">
        <f t="shared" si="14"/>
        <v>0</v>
      </c>
    </row>
    <row r="124" spans="1:6" ht="12.75">
      <c r="A124" s="43" t="s">
        <v>114</v>
      </c>
      <c r="B124" s="46" t="s">
        <v>115</v>
      </c>
      <c r="C124" s="45">
        <f>C125+C126</f>
        <v>436645.19</v>
      </c>
      <c r="D124" s="45">
        <f>D125+D126</f>
        <v>95943.21000000002</v>
      </c>
      <c r="E124" s="45">
        <f t="shared" si="15"/>
        <v>-340701.98</v>
      </c>
      <c r="F124" s="60">
        <f t="shared" si="14"/>
        <v>0.21972808174069208</v>
      </c>
    </row>
    <row r="125" spans="1:6" ht="25.5">
      <c r="A125" s="8" t="s">
        <v>116</v>
      </c>
      <c r="B125" s="19" t="s">
        <v>117</v>
      </c>
      <c r="C125" s="33">
        <v>-954.81</v>
      </c>
      <c r="D125" s="33">
        <v>-270556.79</v>
      </c>
      <c r="E125" s="18">
        <f t="shared" si="15"/>
        <v>-269601.98</v>
      </c>
      <c r="F125" s="63">
        <f t="shared" si="14"/>
        <v>283.36191493595584</v>
      </c>
    </row>
    <row r="126" spans="1:6" ht="25.5">
      <c r="A126" s="8" t="s">
        <v>118</v>
      </c>
      <c r="B126" s="19" t="s">
        <v>119</v>
      </c>
      <c r="C126" s="18">
        <v>437600</v>
      </c>
      <c r="D126" s="18">
        <v>366500</v>
      </c>
      <c r="E126" s="33">
        <f>C126-D126</f>
        <v>71100</v>
      </c>
      <c r="F126" s="63">
        <f t="shared" si="14"/>
        <v>0.8375228519195612</v>
      </c>
    </row>
    <row r="127" spans="1:6" ht="17.25" customHeight="1">
      <c r="A127" s="34" t="s">
        <v>153</v>
      </c>
      <c r="B127" s="65" t="s">
        <v>154</v>
      </c>
      <c r="C127" s="36">
        <f>C128+C185+C190</f>
        <v>1785821496.8</v>
      </c>
      <c r="D127" s="36">
        <f>D128+D185+D190</f>
        <v>1942041808.2899995</v>
      </c>
      <c r="E127" s="36">
        <f>D127-C127</f>
        <v>156220311.48999953</v>
      </c>
      <c r="F127" s="82">
        <f>D127/C127</f>
        <v>1.0874781224046914</v>
      </c>
    </row>
    <row r="128" spans="1:6" ht="25.5">
      <c r="A128" s="29" t="s">
        <v>155</v>
      </c>
      <c r="B128" s="66" t="s">
        <v>156</v>
      </c>
      <c r="C128" s="31">
        <f>C129+C136+C159+C174</f>
        <v>1792475359.7099998</v>
      </c>
      <c r="D128" s="31">
        <f>D129+D136+D159+D174</f>
        <v>1943537401.0799997</v>
      </c>
      <c r="E128" s="67">
        <f>D128-C128</f>
        <v>151062041.3699999</v>
      </c>
      <c r="F128" s="83">
        <f>D128/C128</f>
        <v>1.084275658547652</v>
      </c>
    </row>
    <row r="129" spans="1:6" ht="42" customHeight="1">
      <c r="A129" s="68" t="s">
        <v>182</v>
      </c>
      <c r="B129" s="69" t="s">
        <v>157</v>
      </c>
      <c r="C129" s="70">
        <f>C130+C135+C132</f>
        <v>609721064</v>
      </c>
      <c r="D129" s="70">
        <f>D130+D135+D132</f>
        <v>668314963.75</v>
      </c>
      <c r="E129" s="70">
        <f>D129-C129</f>
        <v>58593899.75</v>
      </c>
      <c r="F129" s="81">
        <f>D129/C129</f>
        <v>1.0960995169915928</v>
      </c>
    </row>
    <row r="130" spans="1:6" s="39" customFormat="1" ht="25.5">
      <c r="A130" s="14" t="s">
        <v>183</v>
      </c>
      <c r="B130" s="40" t="s">
        <v>158</v>
      </c>
      <c r="C130" s="42">
        <f>C131</f>
        <v>102500294</v>
      </c>
      <c r="D130" s="42">
        <f>D131</f>
        <v>148542963.75</v>
      </c>
      <c r="E130" s="42">
        <f>D130-C130</f>
        <v>46042669.75</v>
      </c>
      <c r="F130" s="87">
        <f>F131</f>
        <v>1.0694501026710945</v>
      </c>
    </row>
    <row r="131" spans="1:6" s="39" customFormat="1" ht="25.5">
      <c r="A131" s="8" t="s">
        <v>184</v>
      </c>
      <c r="B131" s="38" t="s">
        <v>159</v>
      </c>
      <c r="C131" s="33">
        <v>102500294</v>
      </c>
      <c r="D131" s="33">
        <v>148542963.75</v>
      </c>
      <c r="E131" s="33">
        <f>D131-C131</f>
        <v>46042669.75</v>
      </c>
      <c r="F131" s="86">
        <f>F132</f>
        <v>1.0694501026710945</v>
      </c>
    </row>
    <row r="132" spans="1:6" s="39" customFormat="1" ht="25.5">
      <c r="A132" s="14" t="s">
        <v>269</v>
      </c>
      <c r="B132" s="40" t="s">
        <v>270</v>
      </c>
      <c r="C132" s="42">
        <f>C133</f>
        <v>21202770</v>
      </c>
      <c r="D132" s="42">
        <f>D133</f>
        <v>0</v>
      </c>
      <c r="E132" s="42">
        <f>E133</f>
        <v>21202770</v>
      </c>
      <c r="F132" s="87">
        <f>F133</f>
        <v>1.0694501026710945</v>
      </c>
    </row>
    <row r="133" spans="1:6" s="39" customFormat="1" ht="38.25">
      <c r="A133" s="8" t="s">
        <v>271</v>
      </c>
      <c r="B133" s="38" t="s">
        <v>272</v>
      </c>
      <c r="C133" s="33">
        <v>21202770</v>
      </c>
      <c r="D133" s="33">
        <v>0</v>
      </c>
      <c r="E133" s="33">
        <f>C133-D133</f>
        <v>21202770</v>
      </c>
      <c r="F133" s="86">
        <f>F134</f>
        <v>1.0694501026710945</v>
      </c>
    </row>
    <row r="134" spans="1:6" s="39" customFormat="1" ht="51">
      <c r="A134" s="14" t="s">
        <v>185</v>
      </c>
      <c r="B134" s="40" t="s">
        <v>160</v>
      </c>
      <c r="C134" s="42">
        <f>C135</f>
        <v>486018000</v>
      </c>
      <c r="D134" s="42">
        <f>D135</f>
        <v>519772000</v>
      </c>
      <c r="E134" s="42">
        <f>D134-C134</f>
        <v>33754000</v>
      </c>
      <c r="F134" s="87">
        <f>F135</f>
        <v>1.0694501026710945</v>
      </c>
    </row>
    <row r="135" spans="1:6" s="39" customFormat="1" ht="51">
      <c r="A135" s="8" t="s">
        <v>186</v>
      </c>
      <c r="B135" s="38" t="s">
        <v>161</v>
      </c>
      <c r="C135" s="33">
        <v>486018000</v>
      </c>
      <c r="D135" s="33">
        <v>519772000</v>
      </c>
      <c r="E135" s="33">
        <f>D135-C135</f>
        <v>33754000</v>
      </c>
      <c r="F135" s="86">
        <f>D135/C135</f>
        <v>1.0694501026710945</v>
      </c>
    </row>
    <row r="136" spans="1:6" ht="38.25">
      <c r="A136" s="71" t="s">
        <v>187</v>
      </c>
      <c r="B136" s="72" t="s">
        <v>162</v>
      </c>
      <c r="C136" s="73">
        <f>C137+C139+C145+C147+C149+C157+C155+C141+C143+C151+C153</f>
        <v>300564934.43999994</v>
      </c>
      <c r="D136" s="73">
        <f>D137+D139+D145+D147+D149+D157+D155+D141+D143+D151+D153</f>
        <v>297661434.59</v>
      </c>
      <c r="E136" s="73">
        <f>D136-C136</f>
        <v>-2903499.8499999642</v>
      </c>
      <c r="F136" s="81">
        <f>D136/C136</f>
        <v>0.9903398583224299</v>
      </c>
    </row>
    <row r="137" spans="1:6" s="39" customFormat="1" ht="38.25">
      <c r="A137" s="14" t="s">
        <v>273</v>
      </c>
      <c r="B137" s="40" t="s">
        <v>274</v>
      </c>
      <c r="C137" s="16">
        <f>C138</f>
        <v>0</v>
      </c>
      <c r="D137" s="16">
        <f>D138</f>
        <v>6475000</v>
      </c>
      <c r="E137" s="16">
        <f>E138</f>
        <v>-6475000</v>
      </c>
      <c r="F137" s="62" t="s">
        <v>145</v>
      </c>
    </row>
    <row r="138" spans="1:6" s="39" customFormat="1" ht="38.25">
      <c r="A138" s="8" t="s">
        <v>275</v>
      </c>
      <c r="B138" s="38" t="s">
        <v>276</v>
      </c>
      <c r="C138" s="18">
        <v>0</v>
      </c>
      <c r="D138" s="18">
        <v>6475000</v>
      </c>
      <c r="E138" s="18">
        <f>C138-D138</f>
        <v>-6475000</v>
      </c>
      <c r="F138" s="62" t="s">
        <v>145</v>
      </c>
    </row>
    <row r="139" spans="1:6" s="39" customFormat="1" ht="102">
      <c r="A139" s="14" t="s">
        <v>277</v>
      </c>
      <c r="B139" s="40" t="s">
        <v>278</v>
      </c>
      <c r="C139" s="42">
        <f>C140</f>
        <v>0</v>
      </c>
      <c r="D139" s="42">
        <f>D140</f>
        <v>11579528.14</v>
      </c>
      <c r="E139" s="42">
        <f>E140</f>
        <v>-11579528.14</v>
      </c>
      <c r="F139" s="62" t="s">
        <v>145</v>
      </c>
    </row>
    <row r="140" spans="1:6" s="39" customFormat="1" ht="89.25">
      <c r="A140" s="8" t="s">
        <v>279</v>
      </c>
      <c r="B140" s="38" t="s">
        <v>280</v>
      </c>
      <c r="C140" s="33">
        <v>0</v>
      </c>
      <c r="D140" s="33">
        <v>11579528.14</v>
      </c>
      <c r="E140" s="33">
        <f>C140-D140</f>
        <v>-11579528.14</v>
      </c>
      <c r="F140" s="62" t="s">
        <v>145</v>
      </c>
    </row>
    <row r="141" spans="1:6" s="39" customFormat="1" ht="63.75">
      <c r="A141" s="14" t="s">
        <v>342</v>
      </c>
      <c r="B141" s="40" t="s">
        <v>343</v>
      </c>
      <c r="C141" s="42">
        <f>C142</f>
        <v>987207.45</v>
      </c>
      <c r="D141" s="42">
        <f>D142</f>
        <v>0</v>
      </c>
      <c r="E141" s="42">
        <f>E142</f>
        <v>987207.45</v>
      </c>
      <c r="F141" s="64">
        <f aca="true" t="shared" si="16" ref="F141:F154">D141/C141</f>
        <v>0</v>
      </c>
    </row>
    <row r="142" spans="1:6" s="39" customFormat="1" ht="63.75">
      <c r="A142" s="8" t="s">
        <v>344</v>
      </c>
      <c r="B142" s="38" t="s">
        <v>345</v>
      </c>
      <c r="C142" s="33">
        <v>987207.45</v>
      </c>
      <c r="D142" s="33">
        <v>0</v>
      </c>
      <c r="E142" s="33">
        <f>C142-D142</f>
        <v>987207.45</v>
      </c>
      <c r="F142" s="62">
        <f t="shared" si="16"/>
        <v>0</v>
      </c>
    </row>
    <row r="143" spans="1:6" s="39" customFormat="1" ht="102">
      <c r="A143" s="14" t="s">
        <v>346</v>
      </c>
      <c r="B143" s="40" t="s">
        <v>347</v>
      </c>
      <c r="C143" s="42">
        <f>C144</f>
        <v>0</v>
      </c>
      <c r="D143" s="42">
        <f>D144</f>
        <v>517100</v>
      </c>
      <c r="E143" s="16">
        <f>C143-D143</f>
        <v>-517100</v>
      </c>
      <c r="F143" s="62" t="s">
        <v>145</v>
      </c>
    </row>
    <row r="144" spans="1:6" s="39" customFormat="1" ht="102">
      <c r="A144" s="8" t="s">
        <v>348</v>
      </c>
      <c r="B144" s="38" t="s">
        <v>349</v>
      </c>
      <c r="C144" s="33">
        <v>0</v>
      </c>
      <c r="D144" s="33">
        <v>517100</v>
      </c>
      <c r="E144" s="16">
        <f>C144-D144</f>
        <v>-517100</v>
      </c>
      <c r="F144" s="62" t="s">
        <v>145</v>
      </c>
    </row>
    <row r="145" spans="1:6" s="39" customFormat="1" ht="76.5">
      <c r="A145" s="14" t="s">
        <v>281</v>
      </c>
      <c r="B145" s="40" t="s">
        <v>282</v>
      </c>
      <c r="C145" s="42">
        <f>C146</f>
        <v>0</v>
      </c>
      <c r="D145" s="42">
        <f>D146</f>
        <v>1093400</v>
      </c>
      <c r="E145" s="42">
        <f>E146</f>
        <v>-1093400</v>
      </c>
      <c r="F145" s="62" t="s">
        <v>145</v>
      </c>
    </row>
    <row r="146" spans="1:6" s="39" customFormat="1" ht="76.5">
      <c r="A146" s="8" t="s">
        <v>283</v>
      </c>
      <c r="B146" s="38" t="s">
        <v>284</v>
      </c>
      <c r="C146" s="33">
        <v>0</v>
      </c>
      <c r="D146" s="33">
        <v>1093400</v>
      </c>
      <c r="E146" s="33">
        <f>C146-D146</f>
        <v>-1093400</v>
      </c>
      <c r="F146" s="62" t="s">
        <v>145</v>
      </c>
    </row>
    <row r="147" spans="1:6" s="39" customFormat="1" ht="63.75">
      <c r="A147" s="14" t="s">
        <v>285</v>
      </c>
      <c r="B147" s="40" t="s">
        <v>286</v>
      </c>
      <c r="C147" s="42">
        <f>C148</f>
        <v>23918626.95</v>
      </c>
      <c r="D147" s="42">
        <f>D148</f>
        <v>26668909.19</v>
      </c>
      <c r="E147" s="42">
        <f>E148</f>
        <v>-2750282.240000002</v>
      </c>
      <c r="F147" s="64">
        <f t="shared" si="16"/>
        <v>1.1149849548533555</v>
      </c>
    </row>
    <row r="148" spans="1:6" s="39" customFormat="1" ht="63.75">
      <c r="A148" s="8" t="s">
        <v>287</v>
      </c>
      <c r="B148" s="38" t="s">
        <v>288</v>
      </c>
      <c r="C148" s="33">
        <v>23918626.95</v>
      </c>
      <c r="D148" s="33">
        <v>26668909.19</v>
      </c>
      <c r="E148" s="33">
        <f>C148-D148</f>
        <v>-2750282.240000002</v>
      </c>
      <c r="F148" s="62">
        <f t="shared" si="16"/>
        <v>1.1149849548533555</v>
      </c>
    </row>
    <row r="149" spans="1:6" s="39" customFormat="1" ht="25.5">
      <c r="A149" s="14" t="s">
        <v>289</v>
      </c>
      <c r="B149" s="40" t="s">
        <v>290</v>
      </c>
      <c r="C149" s="42">
        <f>C150</f>
        <v>0</v>
      </c>
      <c r="D149" s="42">
        <f>D150</f>
        <v>9562985.6</v>
      </c>
      <c r="E149" s="42">
        <f>E150</f>
        <v>-9562985.6</v>
      </c>
      <c r="F149" s="62" t="s">
        <v>145</v>
      </c>
    </row>
    <row r="150" spans="1:6" s="39" customFormat="1" ht="25.5">
      <c r="A150" s="8" t="s">
        <v>291</v>
      </c>
      <c r="B150" s="38" t="s">
        <v>292</v>
      </c>
      <c r="C150" s="33">
        <v>0</v>
      </c>
      <c r="D150" s="33">
        <v>9562985.6</v>
      </c>
      <c r="E150" s="33">
        <f>C150-D150</f>
        <v>-9562985.6</v>
      </c>
      <c r="F150" s="62" t="s">
        <v>145</v>
      </c>
    </row>
    <row r="151" spans="1:6" s="39" customFormat="1" ht="76.5">
      <c r="A151" s="14" t="s">
        <v>350</v>
      </c>
      <c r="B151" s="40" t="s">
        <v>351</v>
      </c>
      <c r="C151" s="42">
        <f>C152</f>
        <v>1263488.65</v>
      </c>
      <c r="D151" s="42">
        <f>D152</f>
        <v>0</v>
      </c>
      <c r="E151" s="42">
        <f>E152</f>
        <v>1263488.65</v>
      </c>
      <c r="F151" s="64">
        <f t="shared" si="16"/>
        <v>0</v>
      </c>
    </row>
    <row r="152" spans="1:6" s="39" customFormat="1" ht="76.5">
      <c r="A152" s="8" t="s">
        <v>352</v>
      </c>
      <c r="B152" s="38" t="s">
        <v>353</v>
      </c>
      <c r="C152" s="33">
        <v>1263488.65</v>
      </c>
      <c r="D152" s="33">
        <v>0</v>
      </c>
      <c r="E152" s="33">
        <f>C152-D152</f>
        <v>1263488.65</v>
      </c>
      <c r="F152" s="62">
        <f t="shared" si="16"/>
        <v>0</v>
      </c>
    </row>
    <row r="153" spans="1:6" s="39" customFormat="1" ht="25.5">
      <c r="A153" s="14" t="s">
        <v>369</v>
      </c>
      <c r="B153" s="40" t="s">
        <v>367</v>
      </c>
      <c r="C153" s="42">
        <f>C154</f>
        <v>5590522.19</v>
      </c>
      <c r="D153" s="42">
        <f>D154</f>
        <v>0</v>
      </c>
      <c r="E153" s="42">
        <f>E154</f>
        <v>5590522.19</v>
      </c>
      <c r="F153" s="62">
        <f t="shared" si="16"/>
        <v>0</v>
      </c>
    </row>
    <row r="154" spans="1:6" s="39" customFormat="1" ht="38.25">
      <c r="A154" s="8" t="s">
        <v>370</v>
      </c>
      <c r="B154" s="38" t="s">
        <v>368</v>
      </c>
      <c r="C154" s="33">
        <v>5590522.19</v>
      </c>
      <c r="D154" s="33">
        <v>0</v>
      </c>
      <c r="E154" s="33">
        <f>C154-D154</f>
        <v>5590522.19</v>
      </c>
      <c r="F154" s="62">
        <f t="shared" si="16"/>
        <v>0</v>
      </c>
    </row>
    <row r="155" spans="1:6" s="39" customFormat="1" ht="30" customHeight="1">
      <c r="A155" s="14" t="s">
        <v>335</v>
      </c>
      <c r="B155" s="40" t="s">
        <v>337</v>
      </c>
      <c r="C155" s="42">
        <f>C156</f>
        <v>0</v>
      </c>
      <c r="D155" s="42">
        <f>D156</f>
        <v>5476106</v>
      </c>
      <c r="E155" s="42">
        <f>E156</f>
        <v>-5476106</v>
      </c>
      <c r="F155" s="62" t="s">
        <v>145</v>
      </c>
    </row>
    <row r="156" spans="1:6" s="39" customFormat="1" ht="38.25">
      <c r="A156" s="8" t="s">
        <v>334</v>
      </c>
      <c r="B156" s="38" t="s">
        <v>336</v>
      </c>
      <c r="C156" s="33">
        <v>0</v>
      </c>
      <c r="D156" s="33">
        <v>5476106</v>
      </c>
      <c r="E156" s="33">
        <f>C156-D156</f>
        <v>-5476106</v>
      </c>
      <c r="F156" s="62" t="s">
        <v>145</v>
      </c>
    </row>
    <row r="157" spans="1:6" s="39" customFormat="1" ht="21.75" customHeight="1">
      <c r="A157" s="14" t="s">
        <v>188</v>
      </c>
      <c r="B157" s="51" t="s">
        <v>163</v>
      </c>
      <c r="C157" s="42">
        <f>C158</f>
        <v>268805089.2</v>
      </c>
      <c r="D157" s="42">
        <f>D158</f>
        <v>236288405.66</v>
      </c>
      <c r="E157" s="42">
        <f>D157-C157</f>
        <v>-32516683.53999999</v>
      </c>
      <c r="F157" s="87">
        <f>F158</f>
        <v>0.8790324854459638</v>
      </c>
    </row>
    <row r="158" spans="1:6" s="39" customFormat="1" ht="25.5" customHeight="1">
      <c r="A158" s="8" t="s">
        <v>189</v>
      </c>
      <c r="B158" s="52" t="s">
        <v>164</v>
      </c>
      <c r="C158" s="33">
        <v>268805089.2</v>
      </c>
      <c r="D158" s="33">
        <v>236288405.66</v>
      </c>
      <c r="E158" s="33">
        <f>D158-C158</f>
        <v>-32516683.53999999</v>
      </c>
      <c r="F158" s="86">
        <f>D158/C158</f>
        <v>0.8790324854459638</v>
      </c>
    </row>
    <row r="159" spans="1:8" ht="33.75" customHeight="1">
      <c r="A159" s="68" t="s">
        <v>190</v>
      </c>
      <c r="B159" s="72" t="s">
        <v>165</v>
      </c>
      <c r="C159" s="70">
        <f>C162+C164+C170+C172+C166+C160+C168</f>
        <v>790462959.8199999</v>
      </c>
      <c r="D159" s="70">
        <f>D162+D164+D170+D172+D166+D160+D168</f>
        <v>890969497.92</v>
      </c>
      <c r="E159" s="70">
        <f>D159-C159</f>
        <v>100506538.10000002</v>
      </c>
      <c r="F159" s="84">
        <f>D159/C159</f>
        <v>1.127148953472642</v>
      </c>
      <c r="H159" s="4"/>
    </row>
    <row r="160" spans="1:6" ht="48.75" customHeight="1">
      <c r="A160" s="14" t="s">
        <v>204</v>
      </c>
      <c r="B160" s="28" t="s">
        <v>206</v>
      </c>
      <c r="C160" s="42">
        <f>C161</f>
        <v>21163887.05</v>
      </c>
      <c r="D160" s="42">
        <f>D161</f>
        <v>24107756.15</v>
      </c>
      <c r="E160" s="42">
        <f>D160-C160</f>
        <v>2943869.0999999978</v>
      </c>
      <c r="F160" s="87">
        <f>F161</f>
        <v>1.1390986964277905</v>
      </c>
    </row>
    <row r="161" spans="1:6" ht="48.75" customHeight="1">
      <c r="A161" s="8" t="s">
        <v>205</v>
      </c>
      <c r="B161" s="27" t="s">
        <v>207</v>
      </c>
      <c r="C161" s="33">
        <v>21163887.05</v>
      </c>
      <c r="D161" s="33">
        <v>24107756.15</v>
      </c>
      <c r="E161" s="33">
        <f aca="true" t="shared" si="17" ref="E161:E173">D161-C161</f>
        <v>2943869.0999999978</v>
      </c>
      <c r="F161" s="86">
        <f>D161/C161</f>
        <v>1.1390986964277905</v>
      </c>
    </row>
    <row r="162" spans="1:6" s="39" customFormat="1" ht="68.25" customHeight="1">
      <c r="A162" s="14" t="s">
        <v>191</v>
      </c>
      <c r="B162" s="28" t="s">
        <v>166</v>
      </c>
      <c r="C162" s="42">
        <f>C163</f>
        <v>26518664.06</v>
      </c>
      <c r="D162" s="42">
        <f>D163</f>
        <v>32282037.36</v>
      </c>
      <c r="E162" s="42">
        <f t="shared" si="17"/>
        <v>5763373.300000001</v>
      </c>
      <c r="F162" s="87">
        <f>F163</f>
        <v>1.2173327165712435</v>
      </c>
    </row>
    <row r="163" spans="1:6" s="39" customFormat="1" ht="56.25" customHeight="1">
      <c r="A163" s="8" t="s">
        <v>192</v>
      </c>
      <c r="B163" s="27" t="s">
        <v>167</v>
      </c>
      <c r="C163" s="33">
        <v>26518664.06</v>
      </c>
      <c r="D163" s="33">
        <v>32282037.36</v>
      </c>
      <c r="E163" s="33">
        <f t="shared" si="17"/>
        <v>5763373.300000001</v>
      </c>
      <c r="F163" s="86">
        <f>D163/C163</f>
        <v>1.2173327165712435</v>
      </c>
    </row>
    <row r="164" spans="1:6" s="39" customFormat="1" ht="91.5" customHeight="1">
      <c r="A164" s="14" t="s">
        <v>193</v>
      </c>
      <c r="B164" s="28" t="s">
        <v>168</v>
      </c>
      <c r="C164" s="42">
        <f>C165</f>
        <v>9518677.79</v>
      </c>
      <c r="D164" s="42">
        <f>D165</f>
        <v>10722070.94</v>
      </c>
      <c r="E164" s="42">
        <f t="shared" si="17"/>
        <v>1203393.1500000004</v>
      </c>
      <c r="F164" s="87">
        <f>F165</f>
        <v>1.126424402269845</v>
      </c>
    </row>
    <row r="165" spans="1:6" s="39" customFormat="1" ht="84" customHeight="1">
      <c r="A165" s="8" t="s">
        <v>194</v>
      </c>
      <c r="B165" s="27" t="s">
        <v>169</v>
      </c>
      <c r="C165" s="33">
        <v>9518677.79</v>
      </c>
      <c r="D165" s="33">
        <v>10722070.94</v>
      </c>
      <c r="E165" s="33">
        <f t="shared" si="17"/>
        <v>1203393.1500000004</v>
      </c>
      <c r="F165" s="86">
        <f>D165/C165</f>
        <v>1.126424402269845</v>
      </c>
    </row>
    <row r="166" spans="1:6" s="39" customFormat="1" ht="75" customHeight="1">
      <c r="A166" s="14" t="s">
        <v>210</v>
      </c>
      <c r="B166" s="74" t="s">
        <v>208</v>
      </c>
      <c r="C166" s="42">
        <f>C167</f>
        <v>52882</v>
      </c>
      <c r="D166" s="42">
        <f>D167</f>
        <v>1140</v>
      </c>
      <c r="E166" s="42">
        <f t="shared" si="17"/>
        <v>-51742</v>
      </c>
      <c r="F166" s="87">
        <f>D166/C166</f>
        <v>0.021557429749253055</v>
      </c>
    </row>
    <row r="167" spans="1:6" s="39" customFormat="1" ht="66.75" customHeight="1">
      <c r="A167" s="8" t="s">
        <v>211</v>
      </c>
      <c r="B167" s="19" t="s">
        <v>209</v>
      </c>
      <c r="C167" s="33">
        <v>52882</v>
      </c>
      <c r="D167" s="33">
        <v>1140</v>
      </c>
      <c r="E167" s="42">
        <f t="shared" si="17"/>
        <v>-51742</v>
      </c>
      <c r="F167" s="86">
        <f>D167/C167</f>
        <v>0.021557429749253055</v>
      </c>
    </row>
    <row r="168" spans="1:6" s="39" customFormat="1" ht="30" customHeight="1" hidden="1">
      <c r="A168" s="14" t="s">
        <v>228</v>
      </c>
      <c r="B168" s="74" t="s">
        <v>229</v>
      </c>
      <c r="C168" s="16">
        <f>C169</f>
        <v>0</v>
      </c>
      <c r="D168" s="16">
        <f>D169</f>
        <v>0</v>
      </c>
      <c r="E168" s="42">
        <f t="shared" si="17"/>
        <v>0</v>
      </c>
      <c r="F168" s="87" t="e">
        <f>F169</f>
        <v>#DIV/0!</v>
      </c>
    </row>
    <row r="169" spans="1:6" s="39" customFormat="1" ht="42" customHeight="1" hidden="1">
      <c r="A169" s="8" t="s">
        <v>230</v>
      </c>
      <c r="B169" s="19" t="s">
        <v>231</v>
      </c>
      <c r="C169" s="33">
        <v>0</v>
      </c>
      <c r="D169" s="33">
        <v>0</v>
      </c>
      <c r="E169" s="42">
        <f t="shared" si="17"/>
        <v>0</v>
      </c>
      <c r="F169" s="86" t="e">
        <f>D169/C169</f>
        <v>#DIV/0!</v>
      </c>
    </row>
    <row r="170" spans="1:6" s="39" customFormat="1" ht="32.25" customHeight="1">
      <c r="A170" s="14" t="s">
        <v>195</v>
      </c>
      <c r="B170" s="74" t="s">
        <v>170</v>
      </c>
      <c r="C170" s="42">
        <f>C171</f>
        <v>1629578.41</v>
      </c>
      <c r="D170" s="42">
        <f>D171</f>
        <v>2068326.48</v>
      </c>
      <c r="E170" s="42">
        <f t="shared" si="17"/>
        <v>438748.07000000007</v>
      </c>
      <c r="F170" s="87">
        <f>F171</f>
        <v>1.2692402325089716</v>
      </c>
    </row>
    <row r="171" spans="1:6" s="39" customFormat="1" ht="45.75" customHeight="1">
      <c r="A171" s="8" t="s">
        <v>196</v>
      </c>
      <c r="B171" s="19" t="s">
        <v>171</v>
      </c>
      <c r="C171" s="33">
        <v>1629578.41</v>
      </c>
      <c r="D171" s="33">
        <v>2068326.48</v>
      </c>
      <c r="E171" s="33">
        <f t="shared" si="17"/>
        <v>438748.07000000007</v>
      </c>
      <c r="F171" s="86">
        <f>D171/C171</f>
        <v>1.2692402325089716</v>
      </c>
    </row>
    <row r="172" spans="1:6" s="39" customFormat="1" ht="21.75" customHeight="1">
      <c r="A172" s="14" t="s">
        <v>212</v>
      </c>
      <c r="B172" s="28" t="s">
        <v>214</v>
      </c>
      <c r="C172" s="42">
        <f>C173</f>
        <v>731579270.51</v>
      </c>
      <c r="D172" s="42">
        <f>D173</f>
        <v>821788166.99</v>
      </c>
      <c r="E172" s="42">
        <f t="shared" si="17"/>
        <v>90208896.48000002</v>
      </c>
      <c r="F172" s="87">
        <f>F173</f>
        <v>1.1233070702196268</v>
      </c>
    </row>
    <row r="173" spans="1:6" s="39" customFormat="1" ht="21.75" customHeight="1">
      <c r="A173" s="8" t="s">
        <v>213</v>
      </c>
      <c r="B173" s="19" t="s">
        <v>215</v>
      </c>
      <c r="C173" s="33">
        <v>731579270.51</v>
      </c>
      <c r="D173" s="33">
        <v>821788166.99</v>
      </c>
      <c r="E173" s="33">
        <f t="shared" si="17"/>
        <v>90208896.48000002</v>
      </c>
      <c r="F173" s="86">
        <f>D173/C173</f>
        <v>1.1233070702196268</v>
      </c>
    </row>
    <row r="174" spans="1:7" s="39" customFormat="1" ht="24" customHeight="1">
      <c r="A174" s="68" t="s">
        <v>197</v>
      </c>
      <c r="B174" s="72" t="s">
        <v>172</v>
      </c>
      <c r="C174" s="70">
        <f>C177+C179+C183+C175+C181</f>
        <v>91726401.44999999</v>
      </c>
      <c r="D174" s="70">
        <f>D177+D179+D183+D175+D181</f>
        <v>86591504.82000001</v>
      </c>
      <c r="E174" s="70">
        <f>D174-C174</f>
        <v>-5134896.62999998</v>
      </c>
      <c r="F174" s="84">
        <f>D174/C174</f>
        <v>0.944019425717916</v>
      </c>
      <c r="G174" s="56"/>
    </row>
    <row r="175" spans="1:6" s="39" customFormat="1" ht="89.25" customHeight="1">
      <c r="A175" s="14" t="s">
        <v>338</v>
      </c>
      <c r="B175" s="28" t="s">
        <v>341</v>
      </c>
      <c r="C175" s="16">
        <f>C176</f>
        <v>0</v>
      </c>
      <c r="D175" s="16">
        <f>D176</f>
        <v>2876887.29</v>
      </c>
      <c r="E175" s="16">
        <f>E176</f>
        <v>-2876887.29</v>
      </c>
      <c r="F175" s="87" t="s">
        <v>145</v>
      </c>
    </row>
    <row r="176" spans="1:6" s="39" customFormat="1" ht="93.75" customHeight="1">
      <c r="A176" s="8" t="s">
        <v>339</v>
      </c>
      <c r="B176" s="19" t="s">
        <v>340</v>
      </c>
      <c r="C176" s="18">
        <v>0</v>
      </c>
      <c r="D176" s="18">
        <v>2876887.29</v>
      </c>
      <c r="E176" s="33">
        <f>C176-D176</f>
        <v>-2876887.29</v>
      </c>
      <c r="F176" s="86" t="s">
        <v>145</v>
      </c>
    </row>
    <row r="177" spans="1:6" s="39" customFormat="1" ht="89.25" customHeight="1">
      <c r="A177" s="14" t="s">
        <v>293</v>
      </c>
      <c r="B177" s="28" t="s">
        <v>294</v>
      </c>
      <c r="C177" s="16">
        <f>C178</f>
        <v>33045775.11</v>
      </c>
      <c r="D177" s="16">
        <f>D178</f>
        <v>32678583.1</v>
      </c>
      <c r="E177" s="16">
        <f>E178</f>
        <v>367192.0099999979</v>
      </c>
      <c r="F177" s="87">
        <f>D177/C177</f>
        <v>0.9888883825911869</v>
      </c>
    </row>
    <row r="178" spans="1:6" s="39" customFormat="1" ht="75" customHeight="1">
      <c r="A178" s="8" t="s">
        <v>295</v>
      </c>
      <c r="B178" s="19" t="s">
        <v>296</v>
      </c>
      <c r="C178" s="18">
        <v>33045775.11</v>
      </c>
      <c r="D178" s="18">
        <v>32678583.1</v>
      </c>
      <c r="E178" s="33">
        <f>C178-D178</f>
        <v>367192.0099999979</v>
      </c>
      <c r="F178" s="86">
        <f aca="true" t="shared" si="18" ref="F178:F189">D178/C178</f>
        <v>0.9888883825911869</v>
      </c>
    </row>
    <row r="179" spans="1:6" s="39" customFormat="1" ht="89.25" customHeight="1">
      <c r="A179" s="14" t="s">
        <v>297</v>
      </c>
      <c r="B179" s="28" t="s">
        <v>298</v>
      </c>
      <c r="C179" s="16">
        <f>C180</f>
        <v>19184706.72</v>
      </c>
      <c r="D179" s="16">
        <f>D180</f>
        <v>0</v>
      </c>
      <c r="E179" s="16">
        <f>E180</f>
        <v>19184706.72</v>
      </c>
      <c r="F179" s="86">
        <f t="shared" si="18"/>
        <v>0</v>
      </c>
    </row>
    <row r="180" spans="1:6" s="39" customFormat="1" ht="89.25" customHeight="1">
      <c r="A180" s="8" t="s">
        <v>299</v>
      </c>
      <c r="B180" s="19" t="s">
        <v>300</v>
      </c>
      <c r="C180" s="18">
        <v>19184706.72</v>
      </c>
      <c r="D180" s="18">
        <v>0</v>
      </c>
      <c r="E180" s="33">
        <f>C180-D180</f>
        <v>19184706.72</v>
      </c>
      <c r="F180" s="86">
        <f t="shared" si="18"/>
        <v>0</v>
      </c>
    </row>
    <row r="181" spans="1:6" s="39" customFormat="1" ht="43.5" customHeight="1">
      <c r="A181" s="14" t="s">
        <v>371</v>
      </c>
      <c r="B181" s="28" t="s">
        <v>372</v>
      </c>
      <c r="C181" s="16">
        <f>C182</f>
        <v>5000000</v>
      </c>
      <c r="D181" s="16">
        <f>D182</f>
        <v>0</v>
      </c>
      <c r="E181" s="16">
        <f>E182</f>
        <v>5000000</v>
      </c>
      <c r="F181" s="87">
        <f t="shared" si="18"/>
        <v>0</v>
      </c>
    </row>
    <row r="182" spans="1:6" s="39" customFormat="1" ht="57" customHeight="1">
      <c r="A182" s="8" t="s">
        <v>373</v>
      </c>
      <c r="B182" s="19" t="s">
        <v>374</v>
      </c>
      <c r="C182" s="18">
        <v>5000000</v>
      </c>
      <c r="D182" s="18">
        <v>0</v>
      </c>
      <c r="E182" s="33">
        <f>C182-D182</f>
        <v>5000000</v>
      </c>
      <c r="F182" s="86">
        <f t="shared" si="18"/>
        <v>0</v>
      </c>
    </row>
    <row r="183" spans="1:6" s="75" customFormat="1" ht="25.5">
      <c r="A183" s="14" t="s">
        <v>254</v>
      </c>
      <c r="B183" s="28" t="s">
        <v>255</v>
      </c>
      <c r="C183" s="16">
        <f>C184</f>
        <v>34495919.62</v>
      </c>
      <c r="D183" s="16">
        <f>D184</f>
        <v>51036034.43</v>
      </c>
      <c r="E183" s="16">
        <f>E184</f>
        <v>-16540114.810000002</v>
      </c>
      <c r="F183" s="86">
        <f t="shared" si="18"/>
        <v>1.4794803267227699</v>
      </c>
    </row>
    <row r="184" spans="1:6" s="75" customFormat="1" ht="42" customHeight="1">
      <c r="A184" s="8" t="s">
        <v>256</v>
      </c>
      <c r="B184" s="19" t="s">
        <v>257</v>
      </c>
      <c r="C184" s="18">
        <v>34495919.62</v>
      </c>
      <c r="D184" s="18">
        <v>51036034.43</v>
      </c>
      <c r="E184" s="33">
        <f>C184-D184</f>
        <v>-16540114.810000002</v>
      </c>
      <c r="F184" s="86">
        <f t="shared" si="18"/>
        <v>1.4794803267227699</v>
      </c>
    </row>
    <row r="185" spans="1:6" ht="69" customHeight="1">
      <c r="A185" s="68" t="s">
        <v>173</v>
      </c>
      <c r="B185" s="76" t="s">
        <v>174</v>
      </c>
      <c r="C185" s="70">
        <f>C186</f>
        <v>1044664.46</v>
      </c>
      <c r="D185" s="70">
        <f>D186</f>
        <v>3587.6</v>
      </c>
      <c r="E185" s="70">
        <f aca="true" t="shared" si="19" ref="E185:E195">D185-C185</f>
        <v>-1041076.86</v>
      </c>
      <c r="F185" s="70">
        <f t="shared" si="18"/>
        <v>0.003434212742338339</v>
      </c>
    </row>
    <row r="186" spans="1:6" ht="40.5" customHeight="1">
      <c r="A186" s="41" t="s">
        <v>198</v>
      </c>
      <c r="B186" s="77" t="s">
        <v>175</v>
      </c>
      <c r="C186" s="42">
        <f>C187</f>
        <v>1044664.46</v>
      </c>
      <c r="D186" s="42">
        <f>D187</f>
        <v>3587.6</v>
      </c>
      <c r="E186" s="42">
        <f t="shared" si="19"/>
        <v>-1041076.86</v>
      </c>
      <c r="F186" s="86">
        <f t="shared" si="18"/>
        <v>0.003434212742338339</v>
      </c>
    </row>
    <row r="187" spans="1:6" ht="30.75" customHeight="1">
      <c r="A187" s="37" t="s">
        <v>199</v>
      </c>
      <c r="B187" s="38" t="s">
        <v>176</v>
      </c>
      <c r="C187" s="33">
        <f>C188+C189</f>
        <v>1044664.46</v>
      </c>
      <c r="D187" s="33">
        <f>D188+D189</f>
        <v>3587.6</v>
      </c>
      <c r="E187" s="33">
        <f t="shared" si="19"/>
        <v>-1041076.86</v>
      </c>
      <c r="F187" s="86">
        <f t="shared" si="18"/>
        <v>0.003434212742338339</v>
      </c>
    </row>
    <row r="188" spans="1:6" s="22" customFormat="1" ht="47.25" customHeight="1">
      <c r="A188" s="8" t="s">
        <v>200</v>
      </c>
      <c r="B188" s="27" t="s">
        <v>177</v>
      </c>
      <c r="C188" s="18">
        <v>908569.1</v>
      </c>
      <c r="D188" s="18">
        <v>0.2</v>
      </c>
      <c r="E188" s="42">
        <f t="shared" si="19"/>
        <v>-908568.9</v>
      </c>
      <c r="F188" s="86">
        <f t="shared" si="18"/>
        <v>2.2012635032382238E-07</v>
      </c>
    </row>
    <row r="189" spans="1:6" s="22" customFormat="1" ht="47.25" customHeight="1">
      <c r="A189" s="8" t="s">
        <v>258</v>
      </c>
      <c r="B189" s="27" t="s">
        <v>259</v>
      </c>
      <c r="C189" s="18">
        <v>136095.36</v>
      </c>
      <c r="D189" s="18">
        <v>3587.4</v>
      </c>
      <c r="E189" s="33">
        <f t="shared" si="19"/>
        <v>-132507.96</v>
      </c>
      <c r="F189" s="86">
        <f t="shared" si="18"/>
        <v>0.02635945854436184</v>
      </c>
    </row>
    <row r="190" spans="1:6" ht="42.75" customHeight="1">
      <c r="A190" s="68" t="s">
        <v>201</v>
      </c>
      <c r="B190" s="76" t="s">
        <v>178</v>
      </c>
      <c r="C190" s="70">
        <f>C191</f>
        <v>-7698527.37</v>
      </c>
      <c r="D190" s="70">
        <f>D191</f>
        <v>-1499180.39</v>
      </c>
      <c r="E190" s="70">
        <f t="shared" si="19"/>
        <v>6199346.98</v>
      </c>
      <c r="F190" s="81">
        <f aca="true" t="shared" si="20" ref="F190:F195">D190/C190</f>
        <v>0.19473599533361144</v>
      </c>
    </row>
    <row r="191" spans="1:6" ht="55.5" customHeight="1">
      <c r="A191" s="37" t="s">
        <v>202</v>
      </c>
      <c r="B191" s="38" t="s">
        <v>179</v>
      </c>
      <c r="C191" s="33">
        <f>C192+C193+C194</f>
        <v>-7698527.37</v>
      </c>
      <c r="D191" s="33">
        <f>D192+D193+D194</f>
        <v>-1499180.39</v>
      </c>
      <c r="E191" s="33">
        <f t="shared" si="19"/>
        <v>6199346.98</v>
      </c>
      <c r="F191" s="62">
        <f t="shared" si="20"/>
        <v>0.19473599533361144</v>
      </c>
    </row>
    <row r="192" spans="1:6" ht="87.75" customHeight="1">
      <c r="A192" s="37" t="s">
        <v>325</v>
      </c>
      <c r="B192" s="38" t="s">
        <v>326</v>
      </c>
      <c r="C192" s="33">
        <v>-292892.55</v>
      </c>
      <c r="D192" s="33">
        <v>0</v>
      </c>
      <c r="E192" s="33">
        <f>C192-D192</f>
        <v>-292892.55</v>
      </c>
      <c r="F192" s="62">
        <f t="shared" si="20"/>
        <v>0</v>
      </c>
    </row>
    <row r="193" spans="1:6" ht="82.5" customHeight="1">
      <c r="A193" s="37" t="s">
        <v>327</v>
      </c>
      <c r="B193" s="38" t="s">
        <v>328</v>
      </c>
      <c r="C193" s="33">
        <v>-124347.12</v>
      </c>
      <c r="D193" s="33">
        <v>-23646.64</v>
      </c>
      <c r="E193" s="33">
        <f>C193-D193</f>
        <v>-100700.48</v>
      </c>
      <c r="F193" s="62">
        <f t="shared" si="20"/>
        <v>0.19016636653908833</v>
      </c>
    </row>
    <row r="194" spans="1:6" ht="58.5" customHeight="1">
      <c r="A194" s="8" t="s">
        <v>203</v>
      </c>
      <c r="B194" s="27" t="s">
        <v>180</v>
      </c>
      <c r="C194" s="18">
        <v>-7281287.7</v>
      </c>
      <c r="D194" s="18">
        <v>-1475533.75</v>
      </c>
      <c r="E194" s="33">
        <f t="shared" si="19"/>
        <v>5805753.95</v>
      </c>
      <c r="F194" s="62">
        <f t="shared" si="20"/>
        <v>0.20264736277348305</v>
      </c>
    </row>
    <row r="195" spans="1:6" s="75" customFormat="1" ht="27" customHeight="1">
      <c r="A195" s="78" t="s">
        <v>181</v>
      </c>
      <c r="B195" s="79"/>
      <c r="C195" s="80">
        <f>C10+C127</f>
        <v>2423006140.41</v>
      </c>
      <c r="D195" s="80">
        <f>D10+D127</f>
        <v>2647556852.2599993</v>
      </c>
      <c r="E195" s="80">
        <f t="shared" si="19"/>
        <v>224550711.84999943</v>
      </c>
      <c r="F195" s="85">
        <f t="shared" si="20"/>
        <v>1.0926744295464323</v>
      </c>
    </row>
    <row r="197" spans="1:6" ht="23.25" customHeight="1">
      <c r="A197" s="91"/>
      <c r="B197" s="91"/>
      <c r="C197" s="91"/>
      <c r="D197" s="91"/>
      <c r="E197" s="91"/>
      <c r="F197" s="91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</sheetData>
  <sheetProtection/>
  <mergeCells count="6">
    <mergeCell ref="A6:E6"/>
    <mergeCell ref="B1:C1"/>
    <mergeCell ref="B2:C2"/>
    <mergeCell ref="B3:C3"/>
    <mergeCell ref="A4:F4"/>
    <mergeCell ref="A197:F197"/>
  </mergeCells>
  <printOptions horizontalCentered="1"/>
  <pageMargins left="0.2362204724409449" right="0.2362204724409449" top="0.21" bottom="0.15748031496062992" header="0.1968503937007874" footer="0.1574803149606299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Хисамова Елена Анатольевна</cp:lastModifiedBy>
  <cp:lastPrinted>2020-08-27T11:24:37Z</cp:lastPrinted>
  <dcterms:created xsi:type="dcterms:W3CDTF">2003-08-14T15:25:08Z</dcterms:created>
  <dcterms:modified xsi:type="dcterms:W3CDTF">2023-10-02T14:45:34Z</dcterms:modified>
  <cp:category/>
  <cp:version/>
  <cp:contentType/>
  <cp:contentStatus/>
</cp:coreProperties>
</file>