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25" activeTab="0"/>
  </bookViews>
  <sheets>
    <sheet name="Прил.на 01.04.21 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<sst xmlns="http://schemas.openxmlformats.org/spreadsheetml/2006/main" count="101" uniqueCount="60">
  <si>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</si>
  <si>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</si>
  <si>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</si>
  <si>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</si>
  <si>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</si>
  <si>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апреля  2021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</si>
  <si>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</si>
  <si>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</si>
  <si>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</si>
  <si>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</si>
  <si>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</si>
  <si>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</si>
  <si>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</si>
  <si>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</si>
  <si>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</si>
  <si>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</si>
  <si>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</si>
  <si>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</si>
  <si>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</si>
  <si>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</si>
  <si>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</si>
  <si>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</si>
  <si>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</si>
  <si>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</si>
  <si>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</si>
  <si>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</si>
  <si>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</si>
  <si>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</si>
  <si>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</si>
  <si>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</si>
  <si>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</si>
  <si>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</si>
  <si>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</si>
  <si>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</si>
  <si>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</si>
  <si>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</si>
  <si>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</si>
  <si>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</si>
  <si>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</si>
  <si>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</si>
  <si>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</si>
  <si>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</si>
  <si>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</si>
  <si>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</si>
  <si>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</si>
  <si>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</si>
  <si>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</si>
  <si>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</si>
  <si>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</si>
  <si>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</si>
  <si>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</si>
  <si>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</si>
  <si>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4. Кредиты кредитных организаций:</t>
  </si>
  <si>
    <t>4.1.</t>
  </si>
  <si>
    <t>ПАО "Сбербанк России"</t>
  </si>
  <si>
    <t>№ 1-К-2020 от 05.06.2020</t>
  </si>
  <si>
    <t>финансирование дефицита, погашение мун.долга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</si>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</sst>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4" fontId="1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2" fontId="13" fillId="0" borderId="15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164" fontId="13" fillId="33" borderId="14" xfId="0" applyNumberFormat="1" applyFont="1" applyFill="1" applyBorder="1" applyAlignment="1">
      <alignment horizontal="center"/>
    </xf>
    <xf numFmtId="164" fontId="13" fillId="33" borderId="14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5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3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14" fontId="13" fillId="0" borderId="15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justify" vertical="center"/>
    </xf>
    <xf numFmtId="164" fontId="13" fillId="0" borderId="16" xfId="0" applyNumberFormat="1" applyFont="1" applyBorder="1" applyAlignment="1">
      <alignment horizontal="justify" vertical="center"/>
    </xf>
    <xf numFmtId="164" fontId="13" fillId="0" borderId="14" xfId="0" applyNumberFormat="1" applyFont="1" applyBorder="1" applyAlignment="1">
      <alignment horizontal="justify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64" fontId="13" fillId="0" borderId="15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13" fillId="0" borderId="19" xfId="0" applyNumberFormat="1" applyFont="1" applyBorder="1" applyAlignment="1">
      <alignment horizontal="center" wrapText="1"/>
    </xf>
    <xf numFmtId="14" fontId="13" fillId="0" borderId="22" xfId="0" applyNumberFormat="1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 vertical="center" wrapText="1"/>
    </xf>
    <xf numFmtId="14" fontId="13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0" fillId="0" borderId="14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pane ySplit="9" topLeftCell="A10" activePane="bottomLeft" state="frozen"/>
      <selection pane="topLeft" activeCell="L22" sqref="L22"/>
      <selection pane="bottomLeft" activeCell="A43" sqref="A43:IV44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3.0039062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63" t="s">
        <v>0</v>
      </c>
      <c r="P1" s="163"/>
      <c r="Q1" s="163"/>
    </row>
    <row r="2" spans="15:17" ht="15.75">
      <c r="O2" s="163" t="s">
        <v>1</v>
      </c>
      <c r="P2" s="163"/>
      <c r="Q2" s="163"/>
    </row>
    <row r="3" spans="15:17" ht="15.75">
      <c r="O3" s="163" t="s">
        <v>2</v>
      </c>
      <c r="P3" s="163"/>
      <c r="Q3" s="163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63" t="s">
        <v>3</v>
      </c>
      <c r="P4" s="163"/>
      <c r="Q4" s="163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2.5" customHeight="1">
      <c r="A8" s="164" t="s">
        <v>8</v>
      </c>
      <c r="B8" s="165" t="s">
        <v>9</v>
      </c>
      <c r="C8" s="139" t="s">
        <v>10</v>
      </c>
      <c r="D8" s="139" t="s">
        <v>11</v>
      </c>
      <c r="E8" s="160" t="s">
        <v>12</v>
      </c>
      <c r="F8" s="160" t="s">
        <v>13</v>
      </c>
      <c r="G8" s="157" t="s">
        <v>14</v>
      </c>
      <c r="H8" s="157"/>
      <c r="I8" s="158" t="s">
        <v>15</v>
      </c>
      <c r="J8" s="159"/>
      <c r="K8" s="158" t="s">
        <v>16</v>
      </c>
      <c r="L8" s="159"/>
      <c r="M8" s="158" t="s">
        <v>17</v>
      </c>
      <c r="N8" s="159"/>
      <c r="O8" s="160" t="s">
        <v>18</v>
      </c>
      <c r="P8" s="139" t="s">
        <v>19</v>
      </c>
      <c r="Q8" s="139" t="s">
        <v>20</v>
      </c>
      <c r="R8" s="16"/>
      <c r="S8" s="16"/>
      <c r="T8" s="16"/>
      <c r="U8" s="17"/>
      <c r="V8" s="17"/>
      <c r="W8" s="18"/>
    </row>
    <row r="9" spans="1:23" ht="24" customHeight="1">
      <c r="A9" s="162"/>
      <c r="B9" s="166"/>
      <c r="C9" s="162"/>
      <c r="D9" s="162"/>
      <c r="E9" s="161"/>
      <c r="F9" s="161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61"/>
      <c r="P9" s="162"/>
      <c r="Q9" s="140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41" t="s">
        <v>25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23"/>
      <c r="S11" s="23"/>
      <c r="T11" s="23"/>
    </row>
    <row r="12" spans="1:20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0" ht="17.25" customHeight="1">
      <c r="A14" s="78" t="s">
        <v>29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  <c r="R14" s="3"/>
      <c r="S14" s="3"/>
      <c r="T14" s="3"/>
    </row>
    <row r="15" spans="1:20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78" t="s">
        <v>31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4"/>
      <c r="R17" s="3"/>
      <c r="S17" s="3"/>
      <c r="T17" s="3"/>
    </row>
    <row r="18" spans="1:20" ht="21.75" customHeight="1">
      <c r="A18" s="145" t="s">
        <v>32</v>
      </c>
      <c r="B18" s="86" t="s">
        <v>33</v>
      </c>
      <c r="C18" s="148" t="s">
        <v>34</v>
      </c>
      <c r="D18" s="127">
        <v>30000000</v>
      </c>
      <c r="E18" s="151">
        <v>0.1</v>
      </c>
      <c r="F18" s="31" t="s">
        <v>35</v>
      </c>
      <c r="G18" s="154">
        <v>43067</v>
      </c>
      <c r="H18" s="127">
        <v>30000000</v>
      </c>
      <c r="I18" s="130"/>
      <c r="J18" s="133"/>
      <c r="K18" s="130">
        <v>28500000</v>
      </c>
      <c r="L18" s="127">
        <f>2794.52+30000+30000+24918.03+254.1</f>
        <v>87966.65</v>
      </c>
      <c r="M18" s="136">
        <v>1500000</v>
      </c>
      <c r="N18" s="104"/>
      <c r="O18" s="120"/>
      <c r="P18" s="101" t="s">
        <v>36</v>
      </c>
      <c r="Q18" s="123">
        <v>45212</v>
      </c>
      <c r="R18" s="3"/>
      <c r="S18" s="3"/>
      <c r="T18" s="3"/>
    </row>
    <row r="19" spans="1:20" ht="19.5" customHeight="1">
      <c r="A19" s="146"/>
      <c r="B19" s="87"/>
      <c r="C19" s="149"/>
      <c r="D19" s="128"/>
      <c r="E19" s="152"/>
      <c r="F19" s="31" t="s">
        <v>37</v>
      </c>
      <c r="G19" s="155"/>
      <c r="H19" s="128"/>
      <c r="I19" s="131"/>
      <c r="J19" s="134"/>
      <c r="K19" s="131"/>
      <c r="L19" s="128"/>
      <c r="M19" s="137"/>
      <c r="N19" s="119"/>
      <c r="O19" s="121"/>
      <c r="P19" s="102"/>
      <c r="Q19" s="124"/>
      <c r="R19" s="3"/>
      <c r="S19" s="3"/>
      <c r="T19" s="3"/>
    </row>
    <row r="20" spans="1:20" ht="18" customHeight="1">
      <c r="A20" s="147"/>
      <c r="B20" s="88"/>
      <c r="C20" s="150"/>
      <c r="D20" s="129"/>
      <c r="E20" s="153"/>
      <c r="F20" s="31" t="s">
        <v>38</v>
      </c>
      <c r="G20" s="156"/>
      <c r="H20" s="129"/>
      <c r="I20" s="132"/>
      <c r="J20" s="135"/>
      <c r="K20" s="132"/>
      <c r="L20" s="129"/>
      <c r="M20" s="138"/>
      <c r="N20" s="105"/>
      <c r="O20" s="122"/>
      <c r="P20" s="103"/>
      <c r="Q20" s="125"/>
      <c r="R20" s="3"/>
      <c r="S20" s="3"/>
      <c r="T20" s="3"/>
    </row>
    <row r="21" spans="1:20" ht="24.75" customHeight="1">
      <c r="A21" s="104" t="s">
        <v>39</v>
      </c>
      <c r="B21" s="86" t="s">
        <v>33</v>
      </c>
      <c r="C21" s="86" t="s">
        <v>40</v>
      </c>
      <c r="D21" s="108">
        <v>21750000</v>
      </c>
      <c r="E21" s="108">
        <v>0.1</v>
      </c>
      <c r="F21" s="31" t="s">
        <v>41</v>
      </c>
      <c r="G21" s="112">
        <v>43776</v>
      </c>
      <c r="H21" s="84">
        <v>21750000</v>
      </c>
      <c r="I21" s="108"/>
      <c r="J21" s="116"/>
      <c r="K21" s="108">
        <v>7250000</v>
      </c>
      <c r="L21" s="84">
        <f>3277.4+20066.26</f>
        <v>23343.66</v>
      </c>
      <c r="M21" s="84">
        <f>H21-K21</f>
        <v>14500000</v>
      </c>
      <c r="N21" s="95"/>
      <c r="O21" s="98"/>
      <c r="P21" s="101" t="s">
        <v>42</v>
      </c>
      <c r="Q21" s="75">
        <v>44841</v>
      </c>
      <c r="R21" s="3"/>
      <c r="S21" s="3"/>
      <c r="T21" s="3"/>
    </row>
    <row r="22" spans="1:20" ht="25.5" customHeight="1">
      <c r="A22" s="119"/>
      <c r="B22" s="87"/>
      <c r="C22" s="87"/>
      <c r="D22" s="115"/>
      <c r="E22" s="115"/>
      <c r="F22" s="31" t="s">
        <v>43</v>
      </c>
      <c r="G22" s="126"/>
      <c r="H22" s="114"/>
      <c r="I22" s="115"/>
      <c r="J22" s="117"/>
      <c r="K22" s="115"/>
      <c r="L22" s="114"/>
      <c r="M22" s="114"/>
      <c r="N22" s="96"/>
      <c r="O22" s="99"/>
      <c r="P22" s="102"/>
      <c r="Q22" s="76"/>
      <c r="R22" s="3"/>
      <c r="S22" s="3"/>
      <c r="T22" s="3"/>
    </row>
    <row r="23" spans="1:20" ht="25.5" customHeight="1">
      <c r="A23" s="105"/>
      <c r="B23" s="88"/>
      <c r="C23" s="88"/>
      <c r="D23" s="109"/>
      <c r="E23" s="109"/>
      <c r="F23" s="31" t="s">
        <v>44</v>
      </c>
      <c r="G23" s="113"/>
      <c r="H23" s="85"/>
      <c r="I23" s="109"/>
      <c r="J23" s="118"/>
      <c r="K23" s="109"/>
      <c r="L23" s="85"/>
      <c r="M23" s="85"/>
      <c r="N23" s="97"/>
      <c r="O23" s="100"/>
      <c r="P23" s="103"/>
      <c r="Q23" s="77"/>
      <c r="R23" s="3"/>
      <c r="S23" s="3"/>
      <c r="T23" s="3"/>
    </row>
    <row r="24" spans="1:20" ht="49.5" customHeight="1">
      <c r="A24" s="35" t="s">
        <v>45</v>
      </c>
      <c r="B24" s="36" t="s">
        <v>33</v>
      </c>
      <c r="C24" s="37" t="s">
        <v>46</v>
      </c>
      <c r="D24" s="33">
        <v>8700000</v>
      </c>
      <c r="E24" s="38">
        <v>0.1</v>
      </c>
      <c r="F24" s="31">
        <v>44875</v>
      </c>
      <c r="G24" s="39">
        <v>44008</v>
      </c>
      <c r="H24" s="40">
        <v>8700000</v>
      </c>
      <c r="I24" s="33"/>
      <c r="J24" s="41"/>
      <c r="K24" s="33"/>
      <c r="L24" s="42">
        <v>4492.62</v>
      </c>
      <c r="M24" s="40">
        <f>H24-K24</f>
        <v>8700000</v>
      </c>
      <c r="N24" s="32"/>
      <c r="O24" s="33"/>
      <c r="P24" s="40" t="s">
        <v>47</v>
      </c>
      <c r="Q24" s="34">
        <v>44875</v>
      </c>
      <c r="R24" s="3"/>
      <c r="S24" s="3"/>
      <c r="T24" s="3"/>
    </row>
    <row r="25" spans="1:20" ht="30" customHeight="1">
      <c r="A25" s="104" t="s">
        <v>48</v>
      </c>
      <c r="B25" s="106" t="s">
        <v>33</v>
      </c>
      <c r="C25" s="86" t="s">
        <v>49</v>
      </c>
      <c r="D25" s="108">
        <v>28694000</v>
      </c>
      <c r="E25" s="110">
        <v>0.1</v>
      </c>
      <c r="F25" s="31" t="s">
        <v>50</v>
      </c>
      <c r="G25" s="112">
        <v>44110</v>
      </c>
      <c r="H25" s="84">
        <v>28694000</v>
      </c>
      <c r="I25" s="84"/>
      <c r="J25" s="84"/>
      <c r="K25" s="84"/>
      <c r="L25" s="84">
        <v>6820.7</v>
      </c>
      <c r="M25" s="84">
        <v>28694000</v>
      </c>
      <c r="N25" s="84"/>
      <c r="O25" s="84"/>
      <c r="P25" s="84" t="s">
        <v>47</v>
      </c>
      <c r="Q25" s="75">
        <v>44875</v>
      </c>
      <c r="R25" s="3"/>
      <c r="S25" s="3"/>
      <c r="T25" s="3"/>
    </row>
    <row r="26" spans="1:20" ht="26.25" customHeight="1">
      <c r="A26" s="105"/>
      <c r="B26" s="107"/>
      <c r="C26" s="88"/>
      <c r="D26" s="109"/>
      <c r="E26" s="111"/>
      <c r="F26" s="31" t="s">
        <v>51</v>
      </c>
      <c r="G26" s="113"/>
      <c r="H26" s="85"/>
      <c r="I26" s="85"/>
      <c r="J26" s="85"/>
      <c r="K26" s="85"/>
      <c r="L26" s="85"/>
      <c r="M26" s="85"/>
      <c r="N26" s="85"/>
      <c r="O26" s="85"/>
      <c r="P26" s="85"/>
      <c r="Q26" s="76"/>
      <c r="R26" s="3"/>
      <c r="S26" s="3"/>
      <c r="T26" s="3"/>
    </row>
    <row r="27" spans="1:20" ht="13.5" customHeight="1">
      <c r="A27" s="30"/>
      <c r="B27" s="29" t="s">
        <v>27</v>
      </c>
      <c r="C27" s="26" t="s">
        <v>28</v>
      </c>
      <c r="D27" s="43">
        <f>SUM(D18:D26)</f>
        <v>89144000</v>
      </c>
      <c r="E27" s="26" t="s">
        <v>28</v>
      </c>
      <c r="F27" s="26" t="s">
        <v>28</v>
      </c>
      <c r="G27" s="26"/>
      <c r="H27" s="43">
        <f aca="true" t="shared" si="0" ref="H27:M27">SUM(H18:H26)</f>
        <v>89144000</v>
      </c>
      <c r="I27" s="43">
        <f t="shared" si="0"/>
        <v>0</v>
      </c>
      <c r="J27" s="43">
        <f t="shared" si="0"/>
        <v>0</v>
      </c>
      <c r="K27" s="43">
        <f t="shared" si="0"/>
        <v>35750000</v>
      </c>
      <c r="L27" s="43">
        <f t="shared" si="0"/>
        <v>122623.62999999999</v>
      </c>
      <c r="M27" s="43">
        <f t="shared" si="0"/>
        <v>53394000</v>
      </c>
      <c r="N27" s="27"/>
      <c r="O27" s="44"/>
      <c r="P27" s="26" t="s">
        <v>28</v>
      </c>
      <c r="Q27" s="26" t="s">
        <v>28</v>
      </c>
      <c r="R27" s="3"/>
      <c r="S27" s="3"/>
      <c r="T27" s="3"/>
    </row>
    <row r="28" spans="1:20" ht="17.25" customHeight="1">
      <c r="A28" s="78" t="s">
        <v>52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3"/>
      <c r="S28" s="3"/>
      <c r="T28" s="3"/>
    </row>
    <row r="29" spans="1:20" ht="32.25" customHeight="1">
      <c r="A29" s="86" t="s">
        <v>53</v>
      </c>
      <c r="B29" s="86" t="s">
        <v>54</v>
      </c>
      <c r="C29" s="89" t="s">
        <v>55</v>
      </c>
      <c r="D29" s="69">
        <v>271000000</v>
      </c>
      <c r="E29" s="92">
        <v>8.9</v>
      </c>
      <c r="F29" s="75">
        <v>44561</v>
      </c>
      <c r="G29" s="45">
        <v>43997</v>
      </c>
      <c r="H29" s="46">
        <v>217800000</v>
      </c>
      <c r="I29" s="69">
        <v>30000000</v>
      </c>
      <c r="J29" s="81">
        <f>-14630.13+1635893.16</f>
        <v>1621263.03</v>
      </c>
      <c r="K29" s="69">
        <f>20000000+30000000+30000000+65000000+7000000+30000000+30000000</f>
        <v>212000000</v>
      </c>
      <c r="L29" s="81">
        <f>9406328.36+21982.51+1665153.43+1768295.89-14630.13+1635893.16</f>
        <v>14483023.219999999</v>
      </c>
      <c r="M29" s="69">
        <f>H29+H30+H31+H32+H33+H34+H35+H36-K29</f>
        <v>209000000</v>
      </c>
      <c r="N29" s="69"/>
      <c r="O29" s="69"/>
      <c r="P29" s="72" t="s">
        <v>56</v>
      </c>
      <c r="Q29" s="75">
        <v>44561</v>
      </c>
      <c r="R29" s="3"/>
      <c r="S29" s="3"/>
      <c r="T29" s="3"/>
    </row>
    <row r="30" spans="1:20" ht="32.25" customHeight="1">
      <c r="A30" s="87"/>
      <c r="B30" s="87"/>
      <c r="C30" s="90"/>
      <c r="D30" s="70"/>
      <c r="E30" s="93"/>
      <c r="F30" s="76"/>
      <c r="G30" s="45">
        <v>44134</v>
      </c>
      <c r="H30" s="46">
        <v>10000000</v>
      </c>
      <c r="I30" s="70"/>
      <c r="J30" s="82"/>
      <c r="K30" s="70"/>
      <c r="L30" s="82"/>
      <c r="M30" s="70"/>
      <c r="N30" s="70"/>
      <c r="O30" s="70"/>
      <c r="P30" s="73"/>
      <c r="Q30" s="76"/>
      <c r="R30" s="3"/>
      <c r="S30" s="3"/>
      <c r="T30" s="3"/>
    </row>
    <row r="31" spans="1:20" ht="32.25" customHeight="1">
      <c r="A31" s="87"/>
      <c r="B31" s="87"/>
      <c r="C31" s="90"/>
      <c r="D31" s="70"/>
      <c r="E31" s="93"/>
      <c r="F31" s="76"/>
      <c r="G31" s="45">
        <v>44138</v>
      </c>
      <c r="H31" s="46">
        <v>20000000</v>
      </c>
      <c r="I31" s="70"/>
      <c r="J31" s="82"/>
      <c r="K31" s="70"/>
      <c r="L31" s="82"/>
      <c r="M31" s="70"/>
      <c r="N31" s="70"/>
      <c r="O31" s="70"/>
      <c r="P31" s="73"/>
      <c r="Q31" s="76"/>
      <c r="R31" s="3"/>
      <c r="S31" s="3"/>
      <c r="T31" s="3"/>
    </row>
    <row r="32" spans="1:20" ht="32.25" customHeight="1">
      <c r="A32" s="87"/>
      <c r="B32" s="87"/>
      <c r="C32" s="90"/>
      <c r="D32" s="70"/>
      <c r="E32" s="93"/>
      <c r="F32" s="76"/>
      <c r="G32" s="45">
        <v>44160</v>
      </c>
      <c r="H32" s="46">
        <v>80000000</v>
      </c>
      <c r="I32" s="70"/>
      <c r="J32" s="82"/>
      <c r="K32" s="70"/>
      <c r="L32" s="82"/>
      <c r="M32" s="70"/>
      <c r="N32" s="70"/>
      <c r="O32" s="70"/>
      <c r="P32" s="73"/>
      <c r="Q32" s="76"/>
      <c r="R32" s="3"/>
      <c r="S32" s="3"/>
      <c r="T32" s="3"/>
    </row>
    <row r="33" spans="1:20" ht="32.25" customHeight="1">
      <c r="A33" s="87"/>
      <c r="B33" s="87"/>
      <c r="C33" s="90"/>
      <c r="D33" s="70"/>
      <c r="E33" s="93"/>
      <c r="F33" s="76"/>
      <c r="G33" s="45">
        <v>44189</v>
      </c>
      <c r="H33" s="46">
        <v>23200000</v>
      </c>
      <c r="I33" s="70"/>
      <c r="J33" s="82"/>
      <c r="K33" s="70"/>
      <c r="L33" s="82"/>
      <c r="M33" s="70"/>
      <c r="N33" s="70"/>
      <c r="O33" s="70"/>
      <c r="P33" s="73"/>
      <c r="Q33" s="76"/>
      <c r="R33" s="3"/>
      <c r="S33" s="3"/>
      <c r="T33" s="3"/>
    </row>
    <row r="34" spans="1:20" ht="32.25" customHeight="1">
      <c r="A34" s="87"/>
      <c r="B34" s="87"/>
      <c r="C34" s="90"/>
      <c r="D34" s="70"/>
      <c r="E34" s="93"/>
      <c r="F34" s="76"/>
      <c r="G34" s="45">
        <v>44209</v>
      </c>
      <c r="H34" s="46">
        <v>30000000</v>
      </c>
      <c r="I34" s="70"/>
      <c r="J34" s="82"/>
      <c r="K34" s="70"/>
      <c r="L34" s="82"/>
      <c r="M34" s="70"/>
      <c r="N34" s="70"/>
      <c r="O34" s="70"/>
      <c r="P34" s="73"/>
      <c r="Q34" s="76"/>
      <c r="R34" s="3"/>
      <c r="S34" s="3"/>
      <c r="T34" s="3"/>
    </row>
    <row r="35" spans="1:20" ht="32.25" customHeight="1">
      <c r="A35" s="87"/>
      <c r="B35" s="87"/>
      <c r="C35" s="90"/>
      <c r="D35" s="70"/>
      <c r="E35" s="93"/>
      <c r="F35" s="76"/>
      <c r="G35" s="45">
        <v>44223</v>
      </c>
      <c r="H35" s="46">
        <v>30000000</v>
      </c>
      <c r="I35" s="70"/>
      <c r="J35" s="82"/>
      <c r="K35" s="70"/>
      <c r="L35" s="82"/>
      <c r="M35" s="70"/>
      <c r="N35" s="70"/>
      <c r="O35" s="70"/>
      <c r="P35" s="73"/>
      <c r="Q35" s="76"/>
      <c r="R35" s="3"/>
      <c r="S35" s="3"/>
      <c r="T35" s="3"/>
    </row>
    <row r="36" spans="1:20" ht="34.5" customHeight="1">
      <c r="A36" s="88"/>
      <c r="B36" s="88"/>
      <c r="C36" s="91"/>
      <c r="D36" s="71"/>
      <c r="E36" s="94"/>
      <c r="F36" s="77"/>
      <c r="G36" s="45">
        <v>44286</v>
      </c>
      <c r="H36" s="46">
        <v>10000000</v>
      </c>
      <c r="I36" s="71"/>
      <c r="J36" s="83"/>
      <c r="K36" s="71"/>
      <c r="L36" s="83"/>
      <c r="M36" s="71"/>
      <c r="N36" s="71"/>
      <c r="O36" s="71"/>
      <c r="P36" s="74"/>
      <c r="Q36" s="77"/>
      <c r="R36" s="3"/>
      <c r="S36" s="3"/>
      <c r="T36" s="3"/>
    </row>
    <row r="37" spans="1:20" ht="17.25" customHeight="1">
      <c r="A37" s="30"/>
      <c r="B37" s="29" t="s">
        <v>27</v>
      </c>
      <c r="C37" s="26" t="s">
        <v>28</v>
      </c>
      <c r="D37" s="47">
        <f>SUM(D29:D29)</f>
        <v>271000000</v>
      </c>
      <c r="E37" s="26" t="s">
        <v>28</v>
      </c>
      <c r="F37" s="26" t="s">
        <v>28</v>
      </c>
      <c r="G37" s="26"/>
      <c r="H37" s="47">
        <f>SUM(H29:H36)</f>
        <v>421000000</v>
      </c>
      <c r="I37" s="47">
        <f aca="true" t="shared" si="1" ref="I37:N37">SUM(I29:I29)</f>
        <v>30000000</v>
      </c>
      <c r="J37" s="47">
        <f t="shared" si="1"/>
        <v>1621263.03</v>
      </c>
      <c r="K37" s="47">
        <f t="shared" si="1"/>
        <v>212000000</v>
      </c>
      <c r="L37" s="47">
        <f t="shared" si="1"/>
        <v>14483023.219999999</v>
      </c>
      <c r="M37" s="47">
        <f t="shared" si="1"/>
        <v>209000000</v>
      </c>
      <c r="N37" s="47">
        <f t="shared" si="1"/>
        <v>0</v>
      </c>
      <c r="O37" s="47"/>
      <c r="P37" s="26" t="s">
        <v>28</v>
      </c>
      <c r="Q37" s="26" t="s">
        <v>28</v>
      </c>
      <c r="R37" s="3"/>
      <c r="S37" s="3"/>
      <c r="T37" s="3"/>
    </row>
    <row r="38" spans="1:20" ht="17.25" customHeight="1">
      <c r="A38" s="78" t="s">
        <v>57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3"/>
      <c r="S38" s="3"/>
      <c r="T38" s="3"/>
    </row>
    <row r="39" spans="1:20" ht="13.5" customHeight="1">
      <c r="A39" s="48" t="s">
        <v>58</v>
      </c>
      <c r="B39" s="49"/>
      <c r="C39" s="50"/>
      <c r="D39" s="51"/>
      <c r="E39" s="24"/>
      <c r="F39" s="52"/>
      <c r="G39" s="53"/>
      <c r="H39" s="54"/>
      <c r="I39" s="54"/>
      <c r="J39" s="55"/>
      <c r="K39" s="54"/>
      <c r="L39" s="55"/>
      <c r="M39" s="56"/>
      <c r="N39" s="55"/>
      <c r="O39" s="55"/>
      <c r="P39" s="57"/>
      <c r="Q39" s="52"/>
      <c r="R39" s="3"/>
      <c r="S39" s="3"/>
      <c r="T39" s="3"/>
    </row>
    <row r="40" spans="1:20" ht="15.75" customHeight="1">
      <c r="A40" s="48"/>
      <c r="B40" s="58" t="s">
        <v>27</v>
      </c>
      <c r="C40" s="26" t="s">
        <v>28</v>
      </c>
      <c r="D40" s="43">
        <f>SUM(D39:D39)</f>
        <v>0</v>
      </c>
      <c r="E40" s="26" t="s">
        <v>28</v>
      </c>
      <c r="F40" s="26" t="s">
        <v>28</v>
      </c>
      <c r="G40" s="26"/>
      <c r="H40" s="43">
        <f aca="true" t="shared" si="2" ref="H40:O40">SUM(H39:H39)</f>
        <v>0</v>
      </c>
      <c r="I40" s="43">
        <f t="shared" si="2"/>
        <v>0</v>
      </c>
      <c r="J40" s="43">
        <f t="shared" si="2"/>
        <v>0</v>
      </c>
      <c r="K40" s="43">
        <f t="shared" si="2"/>
        <v>0</v>
      </c>
      <c r="L40" s="43">
        <f t="shared" si="2"/>
        <v>0</v>
      </c>
      <c r="M40" s="43">
        <f t="shared" si="2"/>
        <v>0</v>
      </c>
      <c r="N40" s="43">
        <f t="shared" si="2"/>
        <v>0</v>
      </c>
      <c r="O40" s="43">
        <f t="shared" si="2"/>
        <v>0</v>
      </c>
      <c r="P40" s="26" t="s">
        <v>28</v>
      </c>
      <c r="Q40" s="26" t="s">
        <v>28</v>
      </c>
      <c r="R40" s="3"/>
      <c r="S40" s="3"/>
      <c r="T40" s="3"/>
    </row>
    <row r="41" spans="1:20" ht="18" customHeight="1">
      <c r="A41" s="59"/>
      <c r="B41" s="60" t="s">
        <v>59</v>
      </c>
      <c r="C41" s="26" t="s">
        <v>28</v>
      </c>
      <c r="D41" s="43">
        <f>D40+D27+D37</f>
        <v>360144000</v>
      </c>
      <c r="E41" s="26" t="s">
        <v>28</v>
      </c>
      <c r="F41" s="26" t="s">
        <v>28</v>
      </c>
      <c r="G41" s="26"/>
      <c r="H41" s="43">
        <f aca="true" t="shared" si="3" ref="H41:O41">H40+H27+H37</f>
        <v>510144000</v>
      </c>
      <c r="I41" s="43">
        <f t="shared" si="3"/>
        <v>30000000</v>
      </c>
      <c r="J41" s="43">
        <f t="shared" si="3"/>
        <v>1621263.03</v>
      </c>
      <c r="K41" s="43">
        <f t="shared" si="3"/>
        <v>247750000</v>
      </c>
      <c r="L41" s="43">
        <f t="shared" si="3"/>
        <v>14605646.85</v>
      </c>
      <c r="M41" s="43">
        <f t="shared" si="3"/>
        <v>262394000</v>
      </c>
      <c r="N41" s="43">
        <f t="shared" si="3"/>
        <v>0</v>
      </c>
      <c r="O41" s="43">
        <f t="shared" si="3"/>
        <v>0</v>
      </c>
      <c r="P41" s="26" t="s">
        <v>28</v>
      </c>
      <c r="Q41" s="26" t="s">
        <v>28</v>
      </c>
      <c r="R41" s="3"/>
      <c r="S41" s="3"/>
      <c r="T41" s="3"/>
    </row>
    <row r="42" spans="1:20" ht="18" customHeight="1">
      <c r="A42" s="18"/>
      <c r="B42" s="61"/>
      <c r="C42" s="62"/>
      <c r="D42" s="63"/>
      <c r="E42" s="62"/>
      <c r="F42" s="62"/>
      <c r="G42" s="62"/>
      <c r="H42" s="63"/>
      <c r="I42" s="63"/>
      <c r="J42" s="63"/>
      <c r="K42" s="63"/>
      <c r="L42" s="63"/>
      <c r="M42" s="63"/>
      <c r="N42" s="63"/>
      <c r="O42" s="63"/>
      <c r="P42" s="62"/>
      <c r="Q42" s="62"/>
      <c r="R42" s="3"/>
      <c r="S42" s="3"/>
      <c r="T42" s="3"/>
    </row>
    <row r="43" spans="1:20" ht="19.5" customHeight="1">
      <c r="A43" s="64"/>
      <c r="B43" s="64"/>
      <c r="C43" s="2"/>
      <c r="D43" s="5"/>
      <c r="E43" s="5"/>
      <c r="F43" s="5"/>
      <c r="G43" s="64"/>
      <c r="H43" s="64"/>
      <c r="I43" s="5"/>
      <c r="J43" s="65"/>
      <c r="K43" s="64"/>
      <c r="L43" s="65"/>
      <c r="M43" s="66"/>
      <c r="N43" s="5"/>
      <c r="O43" s="5"/>
      <c r="P43" s="5"/>
      <c r="Q43" s="5"/>
      <c r="R43" s="3"/>
      <c r="S43" s="3"/>
      <c r="T43" s="3"/>
    </row>
    <row r="44" spans="1:20" ht="25.5" customHeight="1">
      <c r="A44" s="67"/>
      <c r="B44" s="6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ht="21.75" customHeight="1"/>
    <row r="46" ht="30" customHeight="1"/>
    <row r="47" ht="40.5" customHeight="1"/>
    <row r="51" ht="12.75">
      <c r="B51" s="68"/>
    </row>
  </sheetData>
  <sheetProtection/>
  <mergeCells count="85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21:H23"/>
    <mergeCell ref="I21:I23"/>
    <mergeCell ref="J21:J23"/>
    <mergeCell ref="K21:K23"/>
    <mergeCell ref="L21:L23"/>
    <mergeCell ref="M21:M23"/>
    <mergeCell ref="M25:M26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E29:E36"/>
    <mergeCell ref="H25:H26"/>
    <mergeCell ref="I25:I26"/>
    <mergeCell ref="J25:J26"/>
    <mergeCell ref="K25:K26"/>
    <mergeCell ref="L25:L26"/>
    <mergeCell ref="G25:G26"/>
    <mergeCell ref="M29:M36"/>
    <mergeCell ref="N25:N26"/>
    <mergeCell ref="O25:O26"/>
    <mergeCell ref="P25:P26"/>
    <mergeCell ref="Q25:Q26"/>
    <mergeCell ref="A28:Q28"/>
    <mergeCell ref="A29:A36"/>
    <mergeCell ref="B29:B36"/>
    <mergeCell ref="C29:C36"/>
    <mergeCell ref="D29:D36"/>
    <mergeCell ref="N29:N36"/>
    <mergeCell ref="O29:O36"/>
    <mergeCell ref="P29:P36"/>
    <mergeCell ref="Q29:Q36"/>
    <mergeCell ref="A38:Q38"/>
    <mergeCell ref="F29:F36"/>
    <mergeCell ref="I29:I36"/>
    <mergeCell ref="J29:J36"/>
    <mergeCell ref="K29:K36"/>
    <mergeCell ref="L29:L3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2021-04-21T13:59:26Z</dcterms:created>
  <dcterms:modified xsi:type="dcterms:W3CDTF">2021-04-22T12:24:01Z</dcterms:modified>
  <cp:category/>
  <cp:version/>
  <cp:contentType/>
  <cp:contentStatus/>
</cp:coreProperties>
</file>