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анализ январь-март 2019 и 2020" sheetId="1" r:id="rId1"/>
  </sheets>
  <definedNames>
    <definedName name="_xlnm.Print_Titles" localSheetId="0">'анализ январь-март 2019 и 2020'!$6:$7</definedName>
    <definedName name="_xlnm.Print_Area" localSheetId="0">'анализ январь-март 2019 и 2020'!$A$1:$F$132</definedName>
  </definedNames>
  <calcPr fullCalcOnLoad="1"/>
</workbook>
</file>

<file path=xl/sharedStrings.xml><?xml version="1.0" encoding="utf-8"?>
<sst xmlns="http://schemas.openxmlformats.org/spreadsheetml/2006/main" count="476" uniqueCount="343">
  <si>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</si>
  <si>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</si>
  <si>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</si>
  <si>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</si>
  <si>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</si>
  <si>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</si>
  <si>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</si>
  <si>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</si>
  <si>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</si>
  <si>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</si>
  <si>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</si>
  <si>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</si>
  <si>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</si>
  <si>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</si>
  <si>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</si>
  <si>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</si>
  <si>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</si>
  <si>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</si>
  <si>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</si>
  <si>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</si>
  <si>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</si>
  <si>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</si>
  <si>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</si>
  <si>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</si>
  <si>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</si>
  <si>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</si>
  <si>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</si>
  <si>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</si>
  <si>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</si>
  <si>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</si>
  <si>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</si>
  <si>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</si>
  <si>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</si>
  <si>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</si>
  <si>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</si>
  <si>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</si>
  <si>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</si>
  <si>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</si>
  <si>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</si>
  <si>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</si>
  <si>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</si>
  <si>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</si>
  <si>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</si>
  <si>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</si>
  <si>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</si>
  <si>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</si>
  <si>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</si>
  <si>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</si>
  <si>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</si>
  <si>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</si>
  <si>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</si>
  <si>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</si>
  <si>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</si>
  <si>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</si>
  <si>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</si>
  <si>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</si>
  <si>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</si>
  <si>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</si>
  <si>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</si>
  <si>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</si>
  <si>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</si>
  <si>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</si>
  <si>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</si>
  <si>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</si>
  <si>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</si>
  <si>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</si>
  <si>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</si>
  <si>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</si>
  <si>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</si>
  <si>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</si>
  <si>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</si>
  <si>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</si>
  <si>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</si>
  <si>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</si>
  <si>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</si>
  <si>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</si>
  <si>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</si>
  <si>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</si>
  <si>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</si>
  <si>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</si>
  <si>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</si>
  <si>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</si>
  <si>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</si>
  <si>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</si>
  <si>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</si>
  <si>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</si>
  <si>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</si>
  <si>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</si>
  <si>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</si>
  <si>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</si>
  <si>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</si>
  <si>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</si>
  <si>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</si>
  <si>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</si>
  <si>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</si>
  <si>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</si>
  <si>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</si>
  <si>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</si>
  <si>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</si>
  <si>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</si>
  <si>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</si>
  <si>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</si>
  <si>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</si>
  <si>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</si>
  <si>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</si>
  <si>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</si>
  <si>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</si>
  <si>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</si>
  <si>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</si>
  <si>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</si>
  <si>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</si>
  <si>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</si>
  <si>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</si>
  <si>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</si>
  <si>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</si>
  <si>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</si>
  <si>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</si>
  <si>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</si>
  <si>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</si>
  <si>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</si>
  <si>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</si>
  <si>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</si>
  <si>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</si>
  <si>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</si>
  <si>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</si>
  <si>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</si>
  <si>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</si>
  <si>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</si>
  <si>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</si>
  <si>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</si>
  <si>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</si>
  <si>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</si>
  <si>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</si>
  <si>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</si>
  <si>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</si>
  <si>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</si>
  <si>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</si>
  <si>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</si>
  <si>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</si>
  <si>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</si>
  <si>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</si>
  <si>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</si>
  <si>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</si>
  <si>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</si>
  <si>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</si>
  <si>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</si>
  <si>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</si>
  <si>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</si>
  <si>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</si>
  <si>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</si>
  <si>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</si>
  <si>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</si>
  <si>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</si>
  <si>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</si>
  <si>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000 1 12 01042 01 0000 120</t>
  </si>
  <si>
    <t xml:space="preserve">Плата за размещение твердых коммунальных отходов 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</si>
  <si>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</si>
  <si>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</si>
  <si>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</si>
  <si>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</si>
  <si>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</si>
  <si>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</si>
  <si>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</si>
  <si>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</si>
  <si>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</si>
  <si>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</si>
  <si>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</si>
  <si>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</si>
  <si>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</si>
  <si>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</si>
  <si>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</si>
  <si>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</si>
  <si>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</si>
  <si>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</si>
  <si>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</si>
  <si>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</si>
  <si>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</si>
  <si>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</si>
  <si>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</si>
  <si>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</si>
  <si>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</si>
  <si>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</si>
  <si>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</si>
  <si>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</si>
  <si>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</si>
  <si>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</si>
  <si>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>Прочие безвозмездные поступления</t>
  </si>
  <si>
    <t>Прочие безвозмездные поступления в бюджеты городских округов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</si>
  <si>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</si>
  <si>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</si>
  <si>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</si>
  <si>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</si>
  <si>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</si>
  <si>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</si>
  <si>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</si>
  <si>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</si>
  <si>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</si>
  <si>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</si>
  <si>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</si>
  <si>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</si>
  <si>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</si>
  <si>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</si>
  <si>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</si>
  <si>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</si>
  <si>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000 2 07 00000 00 0000 150</t>
  </si>
  <si>
    <t>000 2 07 04000 04 0000 150</t>
  </si>
  <si>
    <t>000 2 07 04050 04 0000 150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</si>
  <si>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</si>
  <si>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</si>
  <si>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</si>
  <si>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</si>
  <si>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</si>
  <si>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</si>
  <si>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</si>
  <si>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</si>
  <si>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</si>
  <si>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</si>
  <si>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</si>
  <si>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</si>
  <si>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</si>
  <si>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</si>
  <si>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</si>
  <si>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</si>
  <si>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</si>
  <si>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</si>
  <si>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</si>
  <si>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000 1 16 01000 01 0000 140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</si>
  <si>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</si>
  <si>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</si>
  <si>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</si>
  <si>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>000 1 16 01053 01 0000 140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</si>
  <si>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</si>
  <si>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</si>
  <si>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</si>
  <si>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</si>
  <si>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</si>
  <si>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000 1 16 01120 01 0000 140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</si>
  <si>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
</t>
  </si>
  <si>
    <t>000 1 16 01123 01 0000 140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</si>
  <si>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</si>
  <si>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</si>
  <si>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</si>
  <si>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000 1 16 01203 01 0000 140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</si>
  <si>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</si>
  <si>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000 1 16 07090 00 0000 140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</si>
  <si>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</si>
  <si>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>000 1 16 07090 04 0000 140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</si>
  <si>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</si>
  <si>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000 1 16 10000 00 0000 140</t>
  </si>
  <si>
    <t xml:space="preserve">Платежи в целях возмещения причиненного ущерба (убытков)
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</si>
  <si>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</si>
  <si>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</si>
  <si>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</si>
  <si>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</si>
  <si>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</si>
  <si>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</si>
  <si>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</si>
  <si>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</si>
  <si>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000 2 02 45453 00 0000 150</t>
  </si>
  <si>
    <t>Межбюджетные трансферты, передаваемые бюджетам на создание виртуальных концертных залов</t>
  </si>
  <si>
    <t>000 2 02 45453 04 0000 150</t>
  </si>
  <si>
    <t>Межбюджетные трансферты, передаваемые бюджетам городских округов на создание виртуальных концертных залов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</si>
  <si>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</si>
  <si>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</si>
  <si>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</si>
  <si>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</si>
  <si>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</si>
  <si>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</si>
  <si>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</si>
  <si>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</si>
  <si>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</si>
  <si>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</si>
  <si>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</si>
  <si>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</si>
  <si>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</si>
  <si>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</si>
  <si>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</si>
  <si>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</si>
  <si>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</si>
  <si>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</si>
  <si>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</si>
  <si>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</si>
  <si>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</si>
  <si>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</si>
  <si>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</si>
  <si>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</si>
  <si>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</si>
  <si>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</si>
  <si>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</si>
  <si>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</si>
  <si>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</si>
  <si>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</si>
  <si>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</si>
  <si>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</si>
  <si>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</si>
  <si>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</si>
  <si>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 xml:space="preserve">
000 2 02 45454 04 0000 150 </t>
  </si>
  <si>
    <t xml:space="preserve">
000 2 02 45454 00 0000 150</t>
  </si>
  <si>
    <t xml:space="preserve"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</si>
  <si>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 xml:space="preserve"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</si>
  <si>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 xml:space="preserve">
000 2 02 45159 04 0000 150 </t>
  </si>
  <si>
    <t xml:space="preserve">
000 2 02 45159 00 0000 150 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</si>
  <si>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</si>
  <si>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</si>
  <si>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</si>
  <si>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</si>
  <si>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</si>
  <si>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</si>
  <si>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 от возмещения ущерба при возникновении страховых случаев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</si>
  <si>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
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</si>
  <si>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</si>
  <si>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</si>
  <si>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</si>
  <si>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</si>
  <si>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</si>
  <si>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</si>
  <si>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</si>
  <si>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</si>
  <si>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</si>
  <si>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</si>
  <si>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</si>
  <si>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Примечение:  ⃰  коды бюджетной классификации, применяемые до 01.01.2020 г.</t>
  </si>
  <si>
    <t>000 1 16 03000 00 0000 140*</t>
  </si>
  <si>
    <t>000 1 16 06000 01 0000 140*</t>
  </si>
  <si>
    <t>000 1 16 08000 01 0000 140*</t>
  </si>
  <si>
    <t>000 1 16 23000 00 0000 140*</t>
  </si>
  <si>
    <t>000 1 16 25000 00 0000 140*</t>
  </si>
  <si>
    <t>000 1 16 28000 01 0000 140*</t>
  </si>
  <si>
    <t>000 1 16 30000 01 0000 140*</t>
  </si>
  <si>
    <t>000 1 16 33000 00 0000 140*</t>
  </si>
  <si>
    <t>000 1 16 43000 01 0000 140*</t>
  </si>
  <si>
    <t>000 1 16 90000 00 0000 140*</t>
  </si>
  <si>
    <t xml:space="preserve">000 1 16 90040 04 0000 140* </t>
  </si>
  <si>
    <t>000 1 16 33040 04 0000 140*</t>
  </si>
  <si>
    <t>000 1 16 30030 01 0000 140*</t>
  </si>
  <si>
    <t>000 1 16 23041 04 0000 140*</t>
  </si>
  <si>
    <t>000 1 16 08010 01 0000 140*</t>
  </si>
  <si>
    <t>000 1 16 03030 01 0000 140*</t>
  </si>
  <si>
    <t>000 1 16 03010 01 0000 140*</t>
  </si>
  <si>
    <t>Сравнительный анализ поступления доходов местного бюджета ЗАТО Александровск за январь-март 2019 и 2020 годов</t>
  </si>
  <si>
    <t>Исполнение за                    январь - март                                              2019 года</t>
  </si>
  <si>
    <t>Исполнение за январь - март 2020 года</t>
  </si>
  <si>
    <t>Отклонение                                                                (стр. 4 - стр. 3)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</si>
</sst>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6" fillId="25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4" fontId="22" fillId="25" borderId="11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4" fontId="22" fillId="30" borderId="12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4" fontId="23" fillId="25" borderId="10" xfId="0" applyNumberFormat="1" applyFont="1" applyFill="1" applyBorder="1" applyAlignment="1">
      <alignment horizontal="center" vertical="center"/>
    </xf>
    <xf numFmtId="10" fontId="23" fillId="25" borderId="10" xfId="0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84"/>
  <sheetViews>
    <sheetView tabSelected="1" workbookViewId="0" topLeftCell="A1">
      <selection activeCell="F179" sqref="F179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10.00390625" style="2" bestFit="1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99"/>
      <c r="C1" s="99"/>
      <c r="D1" s="4"/>
      <c r="E1" s="4"/>
      <c r="F1" s="4"/>
    </row>
    <row r="2" spans="2:6" ht="7.5" customHeight="1">
      <c r="B2" s="99"/>
      <c r="C2" s="99"/>
      <c r="D2" s="4"/>
      <c r="E2" s="4"/>
      <c r="F2" s="4"/>
    </row>
    <row r="3" spans="2:6" ht="12.75" hidden="1">
      <c r="B3" s="99"/>
      <c r="C3" s="99"/>
      <c r="D3" s="4"/>
      <c r="E3" s="4"/>
      <c r="F3" s="4"/>
    </row>
    <row r="4" spans="1:6" ht="32.25" customHeight="1">
      <c r="A4" s="100" t="s">
        <v>339</v>
      </c>
      <c r="B4" s="100"/>
      <c r="C4" s="100"/>
      <c r="D4" s="100"/>
      <c r="E4" s="100"/>
      <c r="F4" s="100"/>
    </row>
    <row r="5" spans="2:6" ht="12.75">
      <c r="B5" s="3"/>
      <c r="D5" s="12"/>
      <c r="E5" s="12"/>
      <c r="F5" s="12"/>
    </row>
    <row r="6" spans="1:9" ht="12" customHeight="1">
      <c r="A6" s="98"/>
      <c r="B6" s="98"/>
      <c r="C6" s="98"/>
      <c r="D6" s="98"/>
      <c r="E6" s="98"/>
      <c r="F6" s="56"/>
      <c r="I6" s="4"/>
    </row>
    <row r="7" spans="3:6" ht="12.75" hidden="1">
      <c r="C7" s="6"/>
      <c r="D7" s="55"/>
      <c r="E7" s="55"/>
      <c r="F7" s="55"/>
    </row>
    <row r="8" spans="1:8" ht="57" customHeight="1">
      <c r="A8" s="7" t="s">
        <v>85</v>
      </c>
      <c r="B8" s="8" t="s">
        <v>86</v>
      </c>
      <c r="C8" s="1" t="s">
        <v>340</v>
      </c>
      <c r="D8" s="1" t="s">
        <v>341</v>
      </c>
      <c r="E8" s="1" t="s">
        <v>342</v>
      </c>
      <c r="F8" s="1" t="s">
        <v>156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87</v>
      </c>
      <c r="B10" s="35" t="s">
        <v>88</v>
      </c>
      <c r="C10" s="36">
        <f>C11+C51</f>
        <v>176160203.08999997</v>
      </c>
      <c r="D10" s="36">
        <f>D11+D51</f>
        <v>182130899.48</v>
      </c>
      <c r="E10" s="36">
        <f>D10-C10</f>
        <v>5970696.3900000155</v>
      </c>
      <c r="F10" s="58">
        <f>D10/C10</f>
        <v>1.0338935598691925</v>
      </c>
      <c r="H10" s="4"/>
    </row>
    <row r="11" spans="1:6" ht="13.5">
      <c r="A11" s="29"/>
      <c r="B11" s="30" t="s">
        <v>89</v>
      </c>
      <c r="C11" s="31">
        <f>C13+C24+C38+C46+C18</f>
        <v>145661663.75999996</v>
      </c>
      <c r="D11" s="31">
        <f>D13+D24+D38+D46+D18</f>
        <v>158185626.79</v>
      </c>
      <c r="E11" s="31">
        <f>D11-C11</f>
        <v>12523963.030000031</v>
      </c>
      <c r="F11" s="59">
        <f>D11/C11</f>
        <v>1.0859798158741012</v>
      </c>
    </row>
    <row r="12" spans="1:6" ht="12.75">
      <c r="A12" s="10"/>
      <c r="B12" s="13" t="s">
        <v>90</v>
      </c>
      <c r="C12" s="11"/>
      <c r="D12" s="11"/>
      <c r="E12" s="11"/>
      <c r="F12" s="60"/>
    </row>
    <row r="13" spans="1:6" ht="12.75">
      <c r="A13" s="43" t="s">
        <v>91</v>
      </c>
      <c r="B13" s="44" t="s">
        <v>92</v>
      </c>
      <c r="C13" s="45">
        <f>C14</f>
        <v>129624648.16999999</v>
      </c>
      <c r="D13" s="45">
        <f>D14</f>
        <v>140460136.02</v>
      </c>
      <c r="E13" s="45">
        <f>D13-C13</f>
        <v>10835487.850000024</v>
      </c>
      <c r="F13" s="61">
        <f aca="true" t="shared" si="0" ref="F13:F22">D13/C13</f>
        <v>1.0835912614072403</v>
      </c>
    </row>
    <row r="14" spans="1:6" ht="12.75">
      <c r="A14" s="14" t="s">
        <v>93</v>
      </c>
      <c r="B14" s="15" t="s">
        <v>94</v>
      </c>
      <c r="C14" s="16">
        <f>C15+C16+C17</f>
        <v>129624648.16999999</v>
      </c>
      <c r="D14" s="16">
        <f>D15+D16+D17</f>
        <v>140460136.02</v>
      </c>
      <c r="E14" s="16">
        <f>D14-C14</f>
        <v>10835487.850000024</v>
      </c>
      <c r="F14" s="62">
        <f t="shared" si="0"/>
        <v>1.0835912614072403</v>
      </c>
    </row>
    <row r="15" spans="1:6" ht="79.5">
      <c r="A15" s="8" t="s">
        <v>28</v>
      </c>
      <c r="B15" s="17" t="s">
        <v>109</v>
      </c>
      <c r="C15" s="90">
        <v>129223379.96</v>
      </c>
      <c r="D15" s="33">
        <v>140193043.49</v>
      </c>
      <c r="E15" s="33">
        <f>D15-C15</f>
        <v>10969663.530000016</v>
      </c>
      <c r="F15" s="63">
        <f>D15/C15</f>
        <v>1.0848891549918875</v>
      </c>
    </row>
    <row r="16" spans="1:6" ht="118.5" customHeight="1">
      <c r="A16" s="8" t="s">
        <v>29</v>
      </c>
      <c r="B16" s="19" t="s">
        <v>30</v>
      </c>
      <c r="C16" s="90">
        <v>180904.69</v>
      </c>
      <c r="D16" s="33">
        <v>83647.45</v>
      </c>
      <c r="E16" s="33">
        <f>D16-C16</f>
        <v>-97257.24</v>
      </c>
      <c r="F16" s="63">
        <f t="shared" si="0"/>
        <v>0.46238408744405685</v>
      </c>
    </row>
    <row r="17" spans="1:6" ht="51">
      <c r="A17" s="37" t="s">
        <v>31</v>
      </c>
      <c r="B17" s="38" t="s">
        <v>32</v>
      </c>
      <c r="C17" s="90">
        <v>220363.52</v>
      </c>
      <c r="D17" s="33">
        <v>183445.08</v>
      </c>
      <c r="E17" s="33">
        <f>D17-C17</f>
        <v>-36918.44</v>
      </c>
      <c r="F17" s="63">
        <f t="shared" si="0"/>
        <v>0.8324657366155704</v>
      </c>
    </row>
    <row r="18" spans="1:6" ht="25.5">
      <c r="A18" s="43" t="s">
        <v>33</v>
      </c>
      <c r="B18" s="46" t="s">
        <v>34</v>
      </c>
      <c r="C18" s="45">
        <f>C19</f>
        <v>1978446.3800000001</v>
      </c>
      <c r="D18" s="45">
        <f>D19</f>
        <v>1884614.4200000002</v>
      </c>
      <c r="E18" s="45">
        <f>E19</f>
        <v>-93831.95999999996</v>
      </c>
      <c r="F18" s="61">
        <f t="shared" si="0"/>
        <v>0.9525729072323911</v>
      </c>
    </row>
    <row r="19" spans="1:6" ht="38.25">
      <c r="A19" s="14" t="s">
        <v>35</v>
      </c>
      <c r="B19" s="20" t="s">
        <v>36</v>
      </c>
      <c r="C19" s="16">
        <f>C20+C21+C22+C23</f>
        <v>1978446.3800000001</v>
      </c>
      <c r="D19" s="42">
        <f>D20+D21+D22+D23</f>
        <v>1884614.4200000002</v>
      </c>
      <c r="E19" s="16">
        <f aca="true" t="shared" si="1" ref="E19:E26">D19-C19</f>
        <v>-93831.95999999996</v>
      </c>
      <c r="F19" s="62">
        <f t="shared" si="0"/>
        <v>0.9525729072323911</v>
      </c>
    </row>
    <row r="20" spans="1:8" s="39" customFormat="1" ht="119.25" customHeight="1">
      <c r="A20" s="37" t="s">
        <v>146</v>
      </c>
      <c r="B20" s="38" t="s">
        <v>150</v>
      </c>
      <c r="C20" s="90">
        <v>869117.36</v>
      </c>
      <c r="D20" s="33">
        <v>855276.37</v>
      </c>
      <c r="E20" s="33">
        <f t="shared" si="1"/>
        <v>-13840.98999999999</v>
      </c>
      <c r="F20" s="63">
        <f t="shared" si="0"/>
        <v>0.9840746593762665</v>
      </c>
      <c r="H20" s="57"/>
    </row>
    <row r="21" spans="1:8" s="39" customFormat="1" ht="134.25" customHeight="1">
      <c r="A21" s="37" t="s">
        <v>147</v>
      </c>
      <c r="B21" s="38" t="s">
        <v>151</v>
      </c>
      <c r="C21" s="90">
        <v>6072.54</v>
      </c>
      <c r="D21" s="33">
        <v>5575.52</v>
      </c>
      <c r="E21" s="33">
        <f t="shared" si="1"/>
        <v>-497.0199999999995</v>
      </c>
      <c r="F21" s="63">
        <f t="shared" si="0"/>
        <v>0.9181528651931482</v>
      </c>
      <c r="H21" s="57"/>
    </row>
    <row r="22" spans="1:11" s="39" customFormat="1" ht="120.75" customHeight="1">
      <c r="A22" s="37" t="s">
        <v>148</v>
      </c>
      <c r="B22" s="38" t="s">
        <v>152</v>
      </c>
      <c r="C22" s="90">
        <v>1274305.39</v>
      </c>
      <c r="D22" s="33">
        <v>1200425.87</v>
      </c>
      <c r="E22" s="33">
        <f t="shared" si="1"/>
        <v>-73879.51999999979</v>
      </c>
      <c r="F22" s="63">
        <f t="shared" si="0"/>
        <v>0.9420236933942501</v>
      </c>
      <c r="K22" s="57"/>
    </row>
    <row r="23" spans="1:6" ht="119.25" customHeight="1">
      <c r="A23" s="8" t="s">
        <v>149</v>
      </c>
      <c r="B23" s="19" t="s">
        <v>153</v>
      </c>
      <c r="C23" s="90">
        <v>-171048.91</v>
      </c>
      <c r="D23" s="33">
        <v>-176663.34</v>
      </c>
      <c r="E23" s="33">
        <f t="shared" si="1"/>
        <v>-5614.429999999993</v>
      </c>
      <c r="F23" s="63">
        <f>D23/C23</f>
        <v>1.0328235356776023</v>
      </c>
    </row>
    <row r="24" spans="1:6" ht="12.75">
      <c r="A24" s="43" t="s">
        <v>95</v>
      </c>
      <c r="B24" s="44" t="s">
        <v>96</v>
      </c>
      <c r="C24" s="45">
        <f>C25+C33+C37</f>
        <v>9951179.499999998</v>
      </c>
      <c r="D24" s="45">
        <f>D25+D33+D37</f>
        <v>11345277.89</v>
      </c>
      <c r="E24" s="45">
        <f t="shared" si="1"/>
        <v>1394098.3900000025</v>
      </c>
      <c r="F24" s="61">
        <f aca="true" t="shared" si="2" ref="F24:F32">D24/C24</f>
        <v>1.1400937838574816</v>
      </c>
    </row>
    <row r="25" spans="1:6" ht="25.5">
      <c r="A25" s="14" t="s">
        <v>97</v>
      </c>
      <c r="B25" s="21" t="s">
        <v>98</v>
      </c>
      <c r="C25" s="16">
        <f>C26+C29+C32</f>
        <v>6724798.64</v>
      </c>
      <c r="D25" s="42">
        <f>D26+D29+D32</f>
        <v>7986095.48</v>
      </c>
      <c r="E25" s="16">
        <f t="shared" si="1"/>
        <v>1261296.8400000008</v>
      </c>
      <c r="F25" s="62">
        <f>D25/C25</f>
        <v>1.1875590493516994</v>
      </c>
    </row>
    <row r="26" spans="1:6" ht="38.25">
      <c r="A26" s="8" t="s">
        <v>37</v>
      </c>
      <c r="B26" s="19" t="s">
        <v>38</v>
      </c>
      <c r="C26" s="18">
        <f>C27+C28</f>
        <v>4200701.11</v>
      </c>
      <c r="D26" s="33">
        <f>D27+D28</f>
        <v>4166295.99</v>
      </c>
      <c r="E26" s="18">
        <f t="shared" si="1"/>
        <v>-34405.12000000011</v>
      </c>
      <c r="F26" s="64">
        <f t="shared" si="2"/>
        <v>0.9918096719811612</v>
      </c>
    </row>
    <row r="27" spans="1:10" ht="38.25">
      <c r="A27" s="8" t="s">
        <v>39</v>
      </c>
      <c r="B27" s="19" t="s">
        <v>38</v>
      </c>
      <c r="C27" s="33">
        <v>4200063.19</v>
      </c>
      <c r="D27" s="33">
        <v>4166295.99</v>
      </c>
      <c r="E27" s="18">
        <f aca="true" t="shared" si="3" ref="E27:E37">D27-C27</f>
        <v>-33767.200000000186</v>
      </c>
      <c r="F27" s="64">
        <f t="shared" si="2"/>
        <v>0.9919603114352191</v>
      </c>
      <c r="J27" s="4"/>
    </row>
    <row r="28" spans="1:10" ht="51">
      <c r="A28" s="8" t="s">
        <v>110</v>
      </c>
      <c r="B28" s="19" t="s">
        <v>111</v>
      </c>
      <c r="C28" s="33">
        <v>637.92</v>
      </c>
      <c r="D28" s="33">
        <v>0</v>
      </c>
      <c r="E28" s="18">
        <f t="shared" si="3"/>
        <v>-637.92</v>
      </c>
      <c r="F28" s="64">
        <f t="shared" si="2"/>
        <v>0</v>
      </c>
      <c r="J28" s="4"/>
    </row>
    <row r="29" spans="1:10" ht="38.25">
      <c r="A29" s="8" t="s">
        <v>40</v>
      </c>
      <c r="B29" s="19" t="s">
        <v>41</v>
      </c>
      <c r="C29" s="18">
        <f>C30+C31</f>
        <v>2512035.14</v>
      </c>
      <c r="D29" s="33">
        <f>D30+D31</f>
        <v>3819799.49</v>
      </c>
      <c r="E29" s="18">
        <f t="shared" si="3"/>
        <v>1307764.35</v>
      </c>
      <c r="F29" s="64">
        <f t="shared" si="2"/>
        <v>1.5205995446385356</v>
      </c>
      <c r="J29" s="4"/>
    </row>
    <row r="30" spans="1:10" ht="65.25" customHeight="1">
      <c r="A30" s="8" t="s">
        <v>42</v>
      </c>
      <c r="B30" s="19" t="s">
        <v>225</v>
      </c>
      <c r="C30" s="18">
        <v>2512035.14</v>
      </c>
      <c r="D30" s="33">
        <v>3819799.49</v>
      </c>
      <c r="E30" s="18">
        <f t="shared" si="3"/>
        <v>1307764.35</v>
      </c>
      <c r="F30" s="64">
        <f t="shared" si="2"/>
        <v>1.5205995446385356</v>
      </c>
      <c r="J30" s="4"/>
    </row>
    <row r="31" spans="1:10" ht="63.75" hidden="1">
      <c r="A31" s="8" t="s">
        <v>113</v>
      </c>
      <c r="B31" s="19" t="s">
        <v>112</v>
      </c>
      <c r="C31" s="18">
        <v>0</v>
      </c>
      <c r="D31" s="33">
        <v>0</v>
      </c>
      <c r="E31" s="18">
        <f t="shared" si="3"/>
        <v>0</v>
      </c>
      <c r="F31" s="64" t="e">
        <f t="shared" si="2"/>
        <v>#DIV/0!</v>
      </c>
      <c r="J31" s="4"/>
    </row>
    <row r="32" spans="1:10" ht="38.25">
      <c r="A32" s="8" t="s">
        <v>43</v>
      </c>
      <c r="B32" s="19" t="s">
        <v>141</v>
      </c>
      <c r="C32" s="18">
        <v>12062.39</v>
      </c>
      <c r="D32" s="33">
        <v>0</v>
      </c>
      <c r="E32" s="18">
        <f t="shared" si="3"/>
        <v>-12062.39</v>
      </c>
      <c r="F32" s="64">
        <f t="shared" si="2"/>
        <v>0</v>
      </c>
      <c r="J32" s="4"/>
    </row>
    <row r="33" spans="1:10" s="22" customFormat="1" ht="25.5">
      <c r="A33" s="14" t="s">
        <v>99</v>
      </c>
      <c r="B33" s="21" t="s">
        <v>100</v>
      </c>
      <c r="C33" s="16">
        <f>C34+C35</f>
        <v>2951975.2399999998</v>
      </c>
      <c r="D33" s="42">
        <f>D34+D35</f>
        <v>3087136.71</v>
      </c>
      <c r="E33" s="16">
        <f t="shared" si="3"/>
        <v>135161.4700000002</v>
      </c>
      <c r="F33" s="65">
        <f aca="true" t="shared" si="4" ref="F33:F45">D33/C33</f>
        <v>1.0457867898648094</v>
      </c>
      <c r="H33" s="2"/>
      <c r="J33" s="4"/>
    </row>
    <row r="34" spans="1:10" s="22" customFormat="1" ht="25.5">
      <c r="A34" s="8" t="s">
        <v>44</v>
      </c>
      <c r="B34" s="19" t="s">
        <v>45</v>
      </c>
      <c r="C34" s="18">
        <v>2950019.07</v>
      </c>
      <c r="D34" s="33">
        <v>3087136.71</v>
      </c>
      <c r="E34" s="18">
        <f t="shared" si="3"/>
        <v>137117.64000000013</v>
      </c>
      <c r="F34" s="63">
        <f t="shared" si="4"/>
        <v>1.0464802554649248</v>
      </c>
      <c r="H34" s="2"/>
      <c r="J34" s="4"/>
    </row>
    <row r="35" spans="1:10" s="22" customFormat="1" ht="38.25">
      <c r="A35" s="8" t="s">
        <v>46</v>
      </c>
      <c r="B35" s="19" t="s">
        <v>47</v>
      </c>
      <c r="C35" s="18">
        <v>1956.17</v>
      </c>
      <c r="D35" s="33">
        <v>0</v>
      </c>
      <c r="E35" s="18">
        <f t="shared" si="3"/>
        <v>-1956.17</v>
      </c>
      <c r="F35" s="63">
        <f>D35/C35</f>
        <v>0</v>
      </c>
      <c r="H35" s="2"/>
      <c r="J35" s="4"/>
    </row>
    <row r="36" spans="1:10" s="22" customFormat="1" ht="25.5">
      <c r="A36" s="14" t="s">
        <v>48</v>
      </c>
      <c r="B36" s="21" t="s">
        <v>49</v>
      </c>
      <c r="C36" s="16">
        <f>C37</f>
        <v>274405.62</v>
      </c>
      <c r="D36" s="42">
        <f>D37</f>
        <v>272045.7</v>
      </c>
      <c r="E36" s="16">
        <f t="shared" si="3"/>
        <v>-2359.9199999999837</v>
      </c>
      <c r="F36" s="62">
        <f t="shared" si="4"/>
        <v>0.9913998845942005</v>
      </c>
      <c r="H36" s="2"/>
      <c r="J36" s="4"/>
    </row>
    <row r="37" spans="1:10" ht="38.25">
      <c r="A37" s="8" t="s">
        <v>101</v>
      </c>
      <c r="B37" s="23" t="s">
        <v>102</v>
      </c>
      <c r="C37" s="18">
        <v>274405.62</v>
      </c>
      <c r="D37" s="33">
        <v>272045.7</v>
      </c>
      <c r="E37" s="18">
        <f t="shared" si="3"/>
        <v>-2359.9199999999837</v>
      </c>
      <c r="F37" s="64">
        <f t="shared" si="4"/>
        <v>0.9913998845942005</v>
      </c>
      <c r="J37" s="4"/>
    </row>
    <row r="38" spans="1:6" ht="12.75">
      <c r="A38" s="43" t="s">
        <v>103</v>
      </c>
      <c r="B38" s="44" t="s">
        <v>104</v>
      </c>
      <c r="C38" s="45">
        <f>C39+C41</f>
        <v>2107721.98</v>
      </c>
      <c r="D38" s="45">
        <f>D39+D41</f>
        <v>2384203.5100000002</v>
      </c>
      <c r="E38" s="45">
        <f>D38-C38</f>
        <v>276481.53000000026</v>
      </c>
      <c r="F38" s="61">
        <f t="shared" si="4"/>
        <v>1.1311755215457782</v>
      </c>
    </row>
    <row r="39" spans="1:6" ht="12.75">
      <c r="A39" s="14" t="s">
        <v>50</v>
      </c>
      <c r="B39" s="21" t="s">
        <v>51</v>
      </c>
      <c r="C39" s="16">
        <f>C40</f>
        <v>315055.18</v>
      </c>
      <c r="D39" s="42">
        <f>D40</f>
        <v>352982.96</v>
      </c>
      <c r="E39" s="42">
        <f>D39-C39</f>
        <v>37927.78000000003</v>
      </c>
      <c r="F39" s="65">
        <f t="shared" si="4"/>
        <v>1.120384562475691</v>
      </c>
    </row>
    <row r="40" spans="1:6" ht="51">
      <c r="A40" s="8" t="s">
        <v>105</v>
      </c>
      <c r="B40" s="24" t="s">
        <v>106</v>
      </c>
      <c r="C40" s="18">
        <v>315055.18</v>
      </c>
      <c r="D40" s="33">
        <v>352982.96</v>
      </c>
      <c r="E40" s="33">
        <f aca="true" t="shared" si="5" ref="E40:E45">D40-C40</f>
        <v>37927.78000000003</v>
      </c>
      <c r="F40" s="63">
        <f>D40/C40</f>
        <v>1.120384562475691</v>
      </c>
    </row>
    <row r="41" spans="1:6" ht="12.75">
      <c r="A41" s="14" t="s">
        <v>107</v>
      </c>
      <c r="B41" s="21" t="s">
        <v>1</v>
      </c>
      <c r="C41" s="42">
        <f>C42+C44</f>
        <v>1792666.7999999998</v>
      </c>
      <c r="D41" s="42">
        <f>D42+D44</f>
        <v>2031220.55</v>
      </c>
      <c r="E41" s="42">
        <f t="shared" si="5"/>
        <v>238553.75000000023</v>
      </c>
      <c r="F41" s="62">
        <f t="shared" si="4"/>
        <v>1.1330719964245448</v>
      </c>
    </row>
    <row r="42" spans="1:8" ht="12.75">
      <c r="A42" s="37" t="s">
        <v>142</v>
      </c>
      <c r="B42" s="38" t="s">
        <v>124</v>
      </c>
      <c r="C42" s="33">
        <f>C43</f>
        <v>1791828.66</v>
      </c>
      <c r="D42" s="33">
        <f>D43</f>
        <v>2031214.72</v>
      </c>
      <c r="E42" s="33">
        <f t="shared" si="5"/>
        <v>239386.06000000006</v>
      </c>
      <c r="F42" s="63">
        <f t="shared" si="4"/>
        <v>1.1335987448710638</v>
      </c>
      <c r="H42" s="4"/>
    </row>
    <row r="43" spans="1:6" ht="38.25">
      <c r="A43" s="37" t="s">
        <v>125</v>
      </c>
      <c r="B43" s="38" t="s">
        <v>126</v>
      </c>
      <c r="C43" s="33">
        <v>1791828.66</v>
      </c>
      <c r="D43" s="33">
        <v>2031214.72</v>
      </c>
      <c r="E43" s="33">
        <f t="shared" si="5"/>
        <v>239386.06000000006</v>
      </c>
      <c r="F43" s="63">
        <f t="shared" si="4"/>
        <v>1.1335987448710638</v>
      </c>
    </row>
    <row r="44" spans="1:6" ht="12.75">
      <c r="A44" s="37" t="s">
        <v>127</v>
      </c>
      <c r="B44" s="38" t="s">
        <v>128</v>
      </c>
      <c r="C44" s="33">
        <f>C45</f>
        <v>838.14</v>
      </c>
      <c r="D44" s="33">
        <f>D45</f>
        <v>5.83</v>
      </c>
      <c r="E44" s="33">
        <f t="shared" si="5"/>
        <v>-832.31</v>
      </c>
      <c r="F44" s="63">
        <f t="shared" si="4"/>
        <v>0.006955878492853223</v>
      </c>
    </row>
    <row r="45" spans="1:6" ht="38.25">
      <c r="A45" s="37" t="s">
        <v>129</v>
      </c>
      <c r="B45" s="38" t="s">
        <v>130</v>
      </c>
      <c r="C45" s="33">
        <v>838.14</v>
      </c>
      <c r="D45" s="33">
        <v>5.83</v>
      </c>
      <c r="E45" s="33">
        <f t="shared" si="5"/>
        <v>-832.31</v>
      </c>
      <c r="F45" s="63">
        <f t="shared" si="4"/>
        <v>0.006955878492853223</v>
      </c>
    </row>
    <row r="46" spans="1:6" ht="12.75">
      <c r="A46" s="43" t="s">
        <v>2</v>
      </c>
      <c r="B46" s="44" t="s">
        <v>3</v>
      </c>
      <c r="C46" s="45">
        <f>C47+C49</f>
        <v>1999667.73</v>
      </c>
      <c r="D46" s="45">
        <f>D47+D49</f>
        <v>2111394.95</v>
      </c>
      <c r="E46" s="45">
        <f aca="true" t="shared" si="6" ref="E46:E54">D46-C46</f>
        <v>111727.2200000002</v>
      </c>
      <c r="F46" s="61">
        <f aca="true" t="shared" si="7" ref="F46:F54">D46/C46</f>
        <v>1.055872892442986</v>
      </c>
    </row>
    <row r="47" spans="1:6" ht="38.25">
      <c r="A47" s="14" t="s">
        <v>52</v>
      </c>
      <c r="B47" s="20" t="s">
        <v>53</v>
      </c>
      <c r="C47" s="16">
        <f>C48</f>
        <v>1999667.73</v>
      </c>
      <c r="D47" s="42">
        <f>D48</f>
        <v>2111394.95</v>
      </c>
      <c r="E47" s="16">
        <f t="shared" si="6"/>
        <v>111727.2200000002</v>
      </c>
      <c r="F47" s="62">
        <f t="shared" si="7"/>
        <v>1.055872892442986</v>
      </c>
    </row>
    <row r="48" spans="1:9" ht="51">
      <c r="A48" s="8" t="s">
        <v>54</v>
      </c>
      <c r="B48" s="19" t="s">
        <v>55</v>
      </c>
      <c r="C48" s="18">
        <v>1999667.73</v>
      </c>
      <c r="D48" s="33">
        <v>2111394.95</v>
      </c>
      <c r="E48" s="18">
        <f t="shared" si="6"/>
        <v>111727.2200000002</v>
      </c>
      <c r="F48" s="64">
        <f>D48/C48</f>
        <v>1.055872892442986</v>
      </c>
      <c r="I48" s="4"/>
    </row>
    <row r="49" spans="1:6" ht="38.25">
      <c r="A49" s="14" t="s">
        <v>56</v>
      </c>
      <c r="B49" s="20" t="s">
        <v>57</v>
      </c>
      <c r="C49" s="42">
        <f>C50</f>
        <v>0</v>
      </c>
      <c r="D49" s="42">
        <f>D50</f>
        <v>0</v>
      </c>
      <c r="E49" s="16">
        <f t="shared" si="6"/>
        <v>0</v>
      </c>
      <c r="F49" s="64">
        <f>F50</f>
        <v>0</v>
      </c>
    </row>
    <row r="50" spans="1:6" ht="25.5">
      <c r="A50" s="8" t="s">
        <v>58</v>
      </c>
      <c r="B50" s="19" t="s">
        <v>59</v>
      </c>
      <c r="C50" s="33">
        <v>0</v>
      </c>
      <c r="D50" s="33">
        <v>0</v>
      </c>
      <c r="E50" s="18">
        <f t="shared" si="6"/>
        <v>0</v>
      </c>
      <c r="F50" s="64">
        <v>0</v>
      </c>
    </row>
    <row r="51" spans="1:6" ht="13.5">
      <c r="A51" s="29"/>
      <c r="B51" s="32" t="s">
        <v>4</v>
      </c>
      <c r="C51" s="31">
        <f>C52+C68+C74+C83+C87+C131</f>
        <v>30498539.33</v>
      </c>
      <c r="D51" s="31">
        <f>D52+D68+D74+D83+D87+D131</f>
        <v>23945272.690000005</v>
      </c>
      <c r="E51" s="31">
        <f t="shared" si="6"/>
        <v>-6553266.639999993</v>
      </c>
      <c r="F51" s="59">
        <f t="shared" si="7"/>
        <v>0.7851285083166639</v>
      </c>
    </row>
    <row r="52" spans="1:8" ht="38.25">
      <c r="A52" s="47" t="s">
        <v>5</v>
      </c>
      <c r="B52" s="48" t="s">
        <v>6</v>
      </c>
      <c r="C52" s="45">
        <f>C53+C62+C65</f>
        <v>21676695.59</v>
      </c>
      <c r="D52" s="45">
        <f>D53+D62+D65</f>
        <v>20045023.28</v>
      </c>
      <c r="E52" s="45">
        <f t="shared" si="6"/>
        <v>-1631672.3099999987</v>
      </c>
      <c r="F52" s="61">
        <f t="shared" si="7"/>
        <v>0.9247268891503588</v>
      </c>
      <c r="H52" s="4"/>
    </row>
    <row r="53" spans="1:6" ht="89.25">
      <c r="A53" s="14" t="s">
        <v>7</v>
      </c>
      <c r="B53" s="25" t="s">
        <v>23</v>
      </c>
      <c r="C53" s="16">
        <f>C54+C56+C60+C58</f>
        <v>7522248.079999999</v>
      </c>
      <c r="D53" s="16">
        <f>D54+D56+D60+D58</f>
        <v>5289142.46</v>
      </c>
      <c r="E53" s="16">
        <f t="shared" si="6"/>
        <v>-2233105.619999999</v>
      </c>
      <c r="F53" s="62">
        <f t="shared" si="7"/>
        <v>0.703133212804117</v>
      </c>
    </row>
    <row r="54" spans="1:6" ht="63.75">
      <c r="A54" s="8" t="s">
        <v>60</v>
      </c>
      <c r="B54" s="17" t="s">
        <v>61</v>
      </c>
      <c r="C54" s="33">
        <f>C55</f>
        <v>3238792.79</v>
      </c>
      <c r="D54" s="33">
        <f>D55</f>
        <v>2946646.44</v>
      </c>
      <c r="E54" s="18">
        <f t="shared" si="6"/>
        <v>-292146.3500000001</v>
      </c>
      <c r="F54" s="64">
        <f t="shared" si="7"/>
        <v>0.9097977644936032</v>
      </c>
    </row>
    <row r="55" spans="1:6" s="39" customFormat="1" ht="89.25">
      <c r="A55" s="37" t="s">
        <v>8</v>
      </c>
      <c r="B55" s="53" t="s">
        <v>24</v>
      </c>
      <c r="C55" s="18">
        <v>3238792.79</v>
      </c>
      <c r="D55" s="33">
        <v>2946646.44</v>
      </c>
      <c r="E55" s="18">
        <f aca="true" t="shared" si="8" ref="E55:E61">D55-C55</f>
        <v>-292146.3500000001</v>
      </c>
      <c r="F55" s="64">
        <f>D55/C55</f>
        <v>0.9097977644936032</v>
      </c>
    </row>
    <row r="56" spans="1:8" ht="89.25">
      <c r="A56" s="8" t="s">
        <v>62</v>
      </c>
      <c r="B56" s="17" t="s">
        <v>63</v>
      </c>
      <c r="C56" s="33">
        <f>C57</f>
        <v>1005010.68</v>
      </c>
      <c r="D56" s="33">
        <f>D57</f>
        <v>905230.36</v>
      </c>
      <c r="E56" s="18">
        <f t="shared" si="8"/>
        <v>-99780.32000000007</v>
      </c>
      <c r="F56" s="64">
        <f>D56/C56</f>
        <v>0.9007171545679494</v>
      </c>
      <c r="H56" s="4"/>
    </row>
    <row r="57" spans="1:10" ht="89.25">
      <c r="A57" s="8" t="s">
        <v>9</v>
      </c>
      <c r="B57" s="26" t="s">
        <v>10</v>
      </c>
      <c r="C57" s="18">
        <v>1005010.68</v>
      </c>
      <c r="D57" s="33">
        <v>905230.36</v>
      </c>
      <c r="E57" s="18">
        <f t="shared" si="8"/>
        <v>-99780.32000000007</v>
      </c>
      <c r="F57" s="64">
        <f>D57/C57</f>
        <v>0.9007171545679494</v>
      </c>
      <c r="H57" s="4"/>
      <c r="J57" s="4"/>
    </row>
    <row r="58" spans="1:10" ht="89.25">
      <c r="A58" s="8" t="s">
        <v>290</v>
      </c>
      <c r="B58" s="17" t="s">
        <v>291</v>
      </c>
      <c r="C58" s="33">
        <f>C59</f>
        <v>-200856.71</v>
      </c>
      <c r="D58" s="33">
        <f>D59</f>
        <v>0</v>
      </c>
      <c r="E58" s="18">
        <f t="shared" si="8"/>
        <v>200856.71</v>
      </c>
      <c r="F58" s="33">
        <f>F59</f>
        <v>0</v>
      </c>
      <c r="H58" s="4"/>
      <c r="J58" s="4"/>
    </row>
    <row r="59" spans="1:10" ht="76.5">
      <c r="A59" s="8" t="s">
        <v>292</v>
      </c>
      <c r="B59" s="26" t="s">
        <v>293</v>
      </c>
      <c r="C59" s="18">
        <v>-200856.71</v>
      </c>
      <c r="D59" s="33">
        <v>0</v>
      </c>
      <c r="E59" s="18">
        <f t="shared" si="8"/>
        <v>200856.71</v>
      </c>
      <c r="F59" s="63">
        <f>D59/C59</f>
        <v>0</v>
      </c>
      <c r="H59" s="4"/>
      <c r="J59" s="4"/>
    </row>
    <row r="60" spans="1:6" ht="51">
      <c r="A60" s="8" t="s">
        <v>131</v>
      </c>
      <c r="B60" s="19" t="s">
        <v>132</v>
      </c>
      <c r="C60" s="18">
        <f>C61</f>
        <v>3479301.32</v>
      </c>
      <c r="D60" s="33">
        <f>D61</f>
        <v>1437265.66</v>
      </c>
      <c r="E60" s="18">
        <f t="shared" si="8"/>
        <v>-2042035.66</v>
      </c>
      <c r="F60" s="64">
        <f>D60/C60</f>
        <v>0.41309030975218897</v>
      </c>
    </row>
    <row r="61" spans="1:10" ht="38.25">
      <c r="A61" s="8" t="s">
        <v>133</v>
      </c>
      <c r="B61" s="19" t="s">
        <v>134</v>
      </c>
      <c r="C61" s="18">
        <v>3479301.32</v>
      </c>
      <c r="D61" s="33">
        <v>1437265.66</v>
      </c>
      <c r="E61" s="18">
        <f t="shared" si="8"/>
        <v>-2042035.66</v>
      </c>
      <c r="F61" s="64">
        <f>D61/C61</f>
        <v>0.41309030975218897</v>
      </c>
      <c r="J61" s="4"/>
    </row>
    <row r="62" spans="1:6" ht="25.5">
      <c r="A62" s="14" t="s">
        <v>64</v>
      </c>
      <c r="B62" s="20" t="s">
        <v>65</v>
      </c>
      <c r="C62" s="16">
        <f>C63</f>
        <v>0</v>
      </c>
      <c r="D62" s="42">
        <f>D63</f>
        <v>0</v>
      </c>
      <c r="E62" s="16">
        <f aca="true" t="shared" si="9" ref="E62:E87">D62-C62</f>
        <v>0</v>
      </c>
      <c r="F62" s="62">
        <v>0</v>
      </c>
    </row>
    <row r="63" spans="1:6" ht="51">
      <c r="A63" s="8" t="s">
        <v>66</v>
      </c>
      <c r="B63" s="19" t="s">
        <v>67</v>
      </c>
      <c r="C63" s="18">
        <f>C64</f>
        <v>0</v>
      </c>
      <c r="D63" s="33">
        <f>D64</f>
        <v>0</v>
      </c>
      <c r="E63" s="18">
        <f t="shared" si="9"/>
        <v>0</v>
      </c>
      <c r="F63" s="64">
        <v>0</v>
      </c>
    </row>
    <row r="64" spans="1:6" s="39" customFormat="1" ht="63.75">
      <c r="A64" s="37" t="s">
        <v>11</v>
      </c>
      <c r="B64" s="52" t="s">
        <v>12</v>
      </c>
      <c r="C64" s="33">
        <v>0</v>
      </c>
      <c r="D64" s="33">
        <v>0</v>
      </c>
      <c r="E64" s="18">
        <f t="shared" si="9"/>
        <v>0</v>
      </c>
      <c r="F64" s="64">
        <v>0</v>
      </c>
    </row>
    <row r="65" spans="1:6" ht="89.25">
      <c r="A65" s="14" t="s">
        <v>68</v>
      </c>
      <c r="B65" s="50" t="s">
        <v>69</v>
      </c>
      <c r="C65" s="16">
        <f>C66</f>
        <v>14154447.51</v>
      </c>
      <c r="D65" s="42">
        <f>D66</f>
        <v>14755880.82</v>
      </c>
      <c r="E65" s="16">
        <f t="shared" si="9"/>
        <v>601433.3100000005</v>
      </c>
      <c r="F65" s="62">
        <f aca="true" t="shared" si="10" ref="F65:F72">D65/C65</f>
        <v>1.042490765504983</v>
      </c>
    </row>
    <row r="66" spans="1:6" ht="89.25">
      <c r="A66" s="8" t="s">
        <v>70</v>
      </c>
      <c r="B66" s="19" t="s">
        <v>71</v>
      </c>
      <c r="C66" s="18">
        <f>C67</f>
        <v>14154447.51</v>
      </c>
      <c r="D66" s="33">
        <f>D67</f>
        <v>14755880.82</v>
      </c>
      <c r="E66" s="18">
        <f t="shared" si="9"/>
        <v>601433.3100000005</v>
      </c>
      <c r="F66" s="64">
        <f t="shared" si="10"/>
        <v>1.042490765504983</v>
      </c>
    </row>
    <row r="67" spans="1:9" ht="76.5">
      <c r="A67" s="8" t="s">
        <v>13</v>
      </c>
      <c r="B67" s="27" t="s">
        <v>14</v>
      </c>
      <c r="C67" s="33">
        <v>14154447.51</v>
      </c>
      <c r="D67" s="33">
        <v>14755880.82</v>
      </c>
      <c r="E67" s="18">
        <f t="shared" si="9"/>
        <v>601433.3100000005</v>
      </c>
      <c r="F67" s="64">
        <f t="shared" si="10"/>
        <v>1.042490765504983</v>
      </c>
      <c r="I67" s="4"/>
    </row>
    <row r="68" spans="1:6" ht="25.5">
      <c r="A68" s="43" t="s">
        <v>15</v>
      </c>
      <c r="B68" s="49" t="s">
        <v>16</v>
      </c>
      <c r="C68" s="45">
        <f>C69</f>
        <v>1458832.6300000001</v>
      </c>
      <c r="D68" s="45">
        <f>D69</f>
        <v>1108715.3399999999</v>
      </c>
      <c r="E68" s="45">
        <f t="shared" si="9"/>
        <v>-350117.29000000027</v>
      </c>
      <c r="F68" s="61">
        <f t="shared" si="10"/>
        <v>0.760001741940746</v>
      </c>
    </row>
    <row r="69" spans="1:6" ht="25.5">
      <c r="A69" s="41" t="s">
        <v>72</v>
      </c>
      <c r="B69" s="51" t="s">
        <v>73</v>
      </c>
      <c r="C69" s="42">
        <f>C70+C71+C72+C73</f>
        <v>1458832.6300000001</v>
      </c>
      <c r="D69" s="42">
        <f>D70+D71+D72+D73</f>
        <v>1108715.3399999999</v>
      </c>
      <c r="E69" s="42">
        <f t="shared" si="9"/>
        <v>-350117.29000000027</v>
      </c>
      <c r="F69" s="65">
        <f t="shared" si="10"/>
        <v>0.760001741940746</v>
      </c>
    </row>
    <row r="70" spans="1:6" ht="25.5">
      <c r="A70" s="37" t="s">
        <v>74</v>
      </c>
      <c r="B70" s="38" t="s">
        <v>75</v>
      </c>
      <c r="C70" s="33">
        <v>1231990.55</v>
      </c>
      <c r="D70" s="33">
        <v>323950.21</v>
      </c>
      <c r="E70" s="33">
        <f t="shared" si="9"/>
        <v>-908040.3400000001</v>
      </c>
      <c r="F70" s="63">
        <f t="shared" si="10"/>
        <v>0.2629486159613805</v>
      </c>
    </row>
    <row r="71" spans="1:6" ht="25.5">
      <c r="A71" s="37" t="s">
        <v>76</v>
      </c>
      <c r="B71" s="38" t="s">
        <v>77</v>
      </c>
      <c r="C71" s="18">
        <v>158060.55</v>
      </c>
      <c r="D71" s="33">
        <v>758323.47</v>
      </c>
      <c r="E71" s="33">
        <f t="shared" si="9"/>
        <v>600262.9199999999</v>
      </c>
      <c r="F71" s="63">
        <f t="shared" si="10"/>
        <v>4.797677029467505</v>
      </c>
    </row>
    <row r="72" spans="1:6" ht="15" customHeight="1" hidden="1">
      <c r="A72" s="37" t="s">
        <v>143</v>
      </c>
      <c r="B72" s="38" t="s">
        <v>144</v>
      </c>
      <c r="C72" s="18">
        <v>68781.53</v>
      </c>
      <c r="D72" s="33">
        <v>26441.66</v>
      </c>
      <c r="E72" s="33">
        <f t="shared" si="9"/>
        <v>-42339.869999999995</v>
      </c>
      <c r="F72" s="63">
        <f t="shared" si="10"/>
        <v>0.38442965720593886</v>
      </c>
    </row>
    <row r="73" spans="1:6" ht="25.5">
      <c r="A73" s="37" t="s">
        <v>154</v>
      </c>
      <c r="B73" s="38" t="s">
        <v>155</v>
      </c>
      <c r="C73" s="33">
        <v>0</v>
      </c>
      <c r="D73" s="33">
        <v>0</v>
      </c>
      <c r="E73" s="33">
        <f t="shared" si="9"/>
        <v>0</v>
      </c>
      <c r="F73" s="63">
        <v>0</v>
      </c>
    </row>
    <row r="74" spans="1:6" ht="25.5">
      <c r="A74" s="43" t="s">
        <v>17</v>
      </c>
      <c r="B74" s="49" t="s">
        <v>18</v>
      </c>
      <c r="C74" s="45">
        <f>C78+C75</f>
        <v>570733.89</v>
      </c>
      <c r="D74" s="45">
        <f>D75+D78</f>
        <v>90335.46</v>
      </c>
      <c r="E74" s="45">
        <f t="shared" si="9"/>
        <v>-480398.43</v>
      </c>
      <c r="F74" s="61">
        <f aca="true" t="shared" si="11" ref="F74:F87">D74/C74</f>
        <v>0.158279474169652</v>
      </c>
    </row>
    <row r="75" spans="1:6" s="39" customFormat="1" ht="21" customHeight="1">
      <c r="A75" s="14" t="s">
        <v>135</v>
      </c>
      <c r="B75" s="28" t="s">
        <v>136</v>
      </c>
      <c r="C75" s="42">
        <f>C76</f>
        <v>36531</v>
      </c>
      <c r="D75" s="42">
        <f>D76</f>
        <v>41139.3</v>
      </c>
      <c r="E75" s="16">
        <f t="shared" si="9"/>
        <v>4608.300000000003</v>
      </c>
      <c r="F75" s="62">
        <f t="shared" si="11"/>
        <v>1.1261476554159482</v>
      </c>
    </row>
    <row r="76" spans="1:6" s="39" customFormat="1" ht="21.75" customHeight="1">
      <c r="A76" s="8" t="s">
        <v>138</v>
      </c>
      <c r="B76" s="27" t="s">
        <v>137</v>
      </c>
      <c r="C76" s="33">
        <f>C77</f>
        <v>36531</v>
      </c>
      <c r="D76" s="33">
        <f>D77</f>
        <v>41139.3</v>
      </c>
      <c r="E76" s="18">
        <f t="shared" si="9"/>
        <v>4608.300000000003</v>
      </c>
      <c r="F76" s="64">
        <f t="shared" si="11"/>
        <v>1.1261476554159482</v>
      </c>
    </row>
    <row r="77" spans="1:6" ht="38.25">
      <c r="A77" s="8" t="s">
        <v>139</v>
      </c>
      <c r="B77" s="27" t="s">
        <v>140</v>
      </c>
      <c r="C77" s="33">
        <v>36531</v>
      </c>
      <c r="D77" s="33">
        <v>41139.3</v>
      </c>
      <c r="E77" s="18">
        <f t="shared" si="9"/>
        <v>4608.300000000003</v>
      </c>
      <c r="F77" s="64">
        <f t="shared" si="11"/>
        <v>1.1261476554159482</v>
      </c>
    </row>
    <row r="78" spans="1:6" ht="20.25" customHeight="1">
      <c r="A78" s="14" t="s">
        <v>26</v>
      </c>
      <c r="B78" s="28" t="s">
        <v>25</v>
      </c>
      <c r="C78" s="42">
        <f>C81+C79</f>
        <v>534202.89</v>
      </c>
      <c r="D78" s="42">
        <f>D81+D79</f>
        <v>49196.16</v>
      </c>
      <c r="E78" s="16">
        <f t="shared" si="9"/>
        <v>-485006.73</v>
      </c>
      <c r="F78" s="62">
        <f t="shared" si="11"/>
        <v>0.09209265041602452</v>
      </c>
    </row>
    <row r="79" spans="1:6" ht="38.25">
      <c r="A79" s="8" t="s">
        <v>122</v>
      </c>
      <c r="B79" s="27" t="s">
        <v>123</v>
      </c>
      <c r="C79" s="33">
        <f>C80</f>
        <v>68820.39</v>
      </c>
      <c r="D79" s="33">
        <f>D80</f>
        <v>11114.52</v>
      </c>
      <c r="E79" s="18">
        <f t="shared" si="9"/>
        <v>-57705.869999999995</v>
      </c>
      <c r="F79" s="64">
        <f t="shared" si="11"/>
        <v>0.16150039254354706</v>
      </c>
    </row>
    <row r="80" spans="1:6" ht="38.25">
      <c r="A80" s="8" t="s">
        <v>121</v>
      </c>
      <c r="B80" s="27" t="s">
        <v>120</v>
      </c>
      <c r="C80" s="33">
        <v>68820.39</v>
      </c>
      <c r="D80" s="33">
        <v>11114.52</v>
      </c>
      <c r="E80" s="18">
        <f t="shared" si="9"/>
        <v>-57705.869999999995</v>
      </c>
      <c r="F80" s="64">
        <f t="shared" si="11"/>
        <v>0.16150039254354706</v>
      </c>
    </row>
    <row r="81" spans="1:6" ht="25.5">
      <c r="A81" s="8" t="s">
        <v>78</v>
      </c>
      <c r="B81" s="27" t="s">
        <v>79</v>
      </c>
      <c r="C81" s="33">
        <f>C82</f>
        <v>465382.5</v>
      </c>
      <c r="D81" s="33">
        <f>D82</f>
        <v>38081.64</v>
      </c>
      <c r="E81" s="18">
        <f t="shared" si="9"/>
        <v>-427300.86</v>
      </c>
      <c r="F81" s="64">
        <f t="shared" si="11"/>
        <v>0.08182868930395965</v>
      </c>
    </row>
    <row r="82" spans="1:6" ht="25.5">
      <c r="A82" s="8" t="s">
        <v>27</v>
      </c>
      <c r="B82" s="27" t="s">
        <v>108</v>
      </c>
      <c r="C82" s="33">
        <v>465382.5</v>
      </c>
      <c r="D82" s="33">
        <v>38081.64</v>
      </c>
      <c r="E82" s="18">
        <f t="shared" si="9"/>
        <v>-427300.86</v>
      </c>
      <c r="F82" s="64">
        <f t="shared" si="11"/>
        <v>0.08182868930395965</v>
      </c>
    </row>
    <row r="83" spans="1:6" ht="25.5">
      <c r="A83" s="43" t="s">
        <v>19</v>
      </c>
      <c r="B83" s="49" t="s">
        <v>20</v>
      </c>
      <c r="C83" s="45">
        <f aca="true" t="shared" si="12" ref="C83:D85">C84</f>
        <v>5340935.09</v>
      </c>
      <c r="D83" s="45">
        <f t="shared" si="12"/>
        <v>2032781.58</v>
      </c>
      <c r="E83" s="45">
        <f t="shared" si="9"/>
        <v>-3308153.51</v>
      </c>
      <c r="F83" s="61">
        <f t="shared" si="11"/>
        <v>0.3806040601028911</v>
      </c>
    </row>
    <row r="84" spans="1:6" ht="78.75" customHeight="1">
      <c r="A84" s="14" t="s">
        <v>80</v>
      </c>
      <c r="B84" s="20" t="s">
        <v>81</v>
      </c>
      <c r="C84" s="16">
        <f t="shared" si="12"/>
        <v>5340935.09</v>
      </c>
      <c r="D84" s="42">
        <f t="shared" si="12"/>
        <v>2032781.58</v>
      </c>
      <c r="E84" s="42">
        <f t="shared" si="9"/>
        <v>-3308153.51</v>
      </c>
      <c r="F84" s="62">
        <f t="shared" si="11"/>
        <v>0.3806040601028911</v>
      </c>
    </row>
    <row r="85" spans="1:6" ht="93" customHeight="1">
      <c r="A85" s="8" t="s">
        <v>82</v>
      </c>
      <c r="B85" s="19" t="s">
        <v>83</v>
      </c>
      <c r="C85" s="18">
        <f>C86</f>
        <v>5340935.09</v>
      </c>
      <c r="D85" s="18">
        <f t="shared" si="12"/>
        <v>2032781.58</v>
      </c>
      <c r="E85" s="33">
        <f t="shared" si="9"/>
        <v>-3308153.51</v>
      </c>
      <c r="F85" s="64">
        <f t="shared" si="11"/>
        <v>0.3806040601028911</v>
      </c>
    </row>
    <row r="86" spans="1:6" ht="102">
      <c r="A86" s="8" t="s">
        <v>84</v>
      </c>
      <c r="B86" s="17" t="s">
        <v>0</v>
      </c>
      <c r="C86" s="18">
        <v>5340935.09</v>
      </c>
      <c r="D86" s="33">
        <v>2032781.58</v>
      </c>
      <c r="E86" s="33">
        <f t="shared" si="9"/>
        <v>-3308153.51</v>
      </c>
      <c r="F86" s="64">
        <f t="shared" si="11"/>
        <v>0.3806040601028911</v>
      </c>
    </row>
    <row r="87" spans="1:6" ht="12.75">
      <c r="A87" s="43" t="s">
        <v>21</v>
      </c>
      <c r="B87" s="49" t="s">
        <v>22</v>
      </c>
      <c r="C87" s="45">
        <f>C88+C91+C92+C94+C96+C98+C99+C101+C103+C104</f>
        <v>1370103.93</v>
      </c>
      <c r="D87" s="45">
        <f>D106+D125+D127+D123</f>
        <v>682552.16</v>
      </c>
      <c r="E87" s="45">
        <f t="shared" si="9"/>
        <v>-687551.7699999999</v>
      </c>
      <c r="F87" s="61">
        <f t="shared" si="11"/>
        <v>0.4981754632292749</v>
      </c>
    </row>
    <row r="88" spans="1:6" ht="25.5">
      <c r="A88" s="14" t="s">
        <v>322</v>
      </c>
      <c r="B88" s="20" t="s">
        <v>302</v>
      </c>
      <c r="C88" s="42">
        <f>C89+C90</f>
        <v>6484</v>
      </c>
      <c r="D88" s="96" t="s">
        <v>145</v>
      </c>
      <c r="E88" s="96" t="s">
        <v>145</v>
      </c>
      <c r="F88" s="97" t="s">
        <v>145</v>
      </c>
    </row>
    <row r="89" spans="1:6" ht="76.5">
      <c r="A89" s="8" t="s">
        <v>338</v>
      </c>
      <c r="B89" s="19" t="s">
        <v>303</v>
      </c>
      <c r="C89" s="18">
        <v>6484</v>
      </c>
      <c r="D89" s="96" t="s">
        <v>145</v>
      </c>
      <c r="E89" s="96" t="s">
        <v>145</v>
      </c>
      <c r="F89" s="97" t="s">
        <v>145</v>
      </c>
    </row>
    <row r="90" spans="1:6" ht="63.75">
      <c r="A90" s="8" t="s">
        <v>337</v>
      </c>
      <c r="B90" s="19" t="s">
        <v>304</v>
      </c>
      <c r="C90" s="18">
        <v>0</v>
      </c>
      <c r="D90" s="96" t="s">
        <v>145</v>
      </c>
      <c r="E90" s="96" t="s">
        <v>145</v>
      </c>
      <c r="F90" s="97" t="s">
        <v>145</v>
      </c>
    </row>
    <row r="91" spans="1:6" ht="63.75">
      <c r="A91" s="14" t="s">
        <v>323</v>
      </c>
      <c r="B91" s="20" t="s">
        <v>305</v>
      </c>
      <c r="C91" s="42">
        <v>4000</v>
      </c>
      <c r="D91" s="96" t="s">
        <v>145</v>
      </c>
      <c r="E91" s="96" t="s">
        <v>145</v>
      </c>
      <c r="F91" s="97" t="s">
        <v>145</v>
      </c>
    </row>
    <row r="92" spans="1:6" ht="63.75">
      <c r="A92" s="41" t="s">
        <v>324</v>
      </c>
      <c r="B92" s="40" t="s">
        <v>306</v>
      </c>
      <c r="C92" s="42">
        <f>C93</f>
        <v>150047.61</v>
      </c>
      <c r="D92" s="96" t="s">
        <v>145</v>
      </c>
      <c r="E92" s="96" t="s">
        <v>145</v>
      </c>
      <c r="F92" s="97" t="s">
        <v>145</v>
      </c>
    </row>
    <row r="93" spans="1:6" ht="63.75">
      <c r="A93" s="37" t="s">
        <v>336</v>
      </c>
      <c r="B93" s="38" t="s">
        <v>307</v>
      </c>
      <c r="C93" s="33">
        <v>150047.61</v>
      </c>
      <c r="D93" s="96" t="s">
        <v>145</v>
      </c>
      <c r="E93" s="96" t="s">
        <v>145</v>
      </c>
      <c r="F93" s="97" t="s">
        <v>145</v>
      </c>
    </row>
    <row r="94" spans="1:6" ht="25.5">
      <c r="A94" s="92" t="s">
        <v>325</v>
      </c>
      <c r="B94" s="40" t="s">
        <v>308</v>
      </c>
      <c r="C94" s="54">
        <f>C95</f>
        <v>140663.5</v>
      </c>
      <c r="D94" s="96" t="s">
        <v>145</v>
      </c>
      <c r="E94" s="96" t="s">
        <v>145</v>
      </c>
      <c r="F94" s="97" t="s">
        <v>145</v>
      </c>
    </row>
    <row r="95" spans="1:6" ht="64.5" customHeight="1">
      <c r="A95" s="37" t="s">
        <v>335</v>
      </c>
      <c r="B95" s="38" t="s">
        <v>309</v>
      </c>
      <c r="C95" s="82">
        <v>140663.5</v>
      </c>
      <c r="D95" s="96" t="s">
        <v>145</v>
      </c>
      <c r="E95" s="96" t="s">
        <v>145</v>
      </c>
      <c r="F95" s="97" t="s">
        <v>145</v>
      </c>
    </row>
    <row r="96" spans="1:6" ht="117" customHeight="1">
      <c r="A96" s="92" t="s">
        <v>326</v>
      </c>
      <c r="B96" s="40" t="s">
        <v>310</v>
      </c>
      <c r="C96" s="54">
        <f>C97</f>
        <v>52000</v>
      </c>
      <c r="D96" s="96" t="s">
        <v>145</v>
      </c>
      <c r="E96" s="96" t="s">
        <v>145</v>
      </c>
      <c r="F96" s="97" t="s">
        <v>145</v>
      </c>
    </row>
    <row r="97" spans="1:6" ht="38.25">
      <c r="A97" s="93" t="s">
        <v>311</v>
      </c>
      <c r="B97" s="38" t="s">
        <v>312</v>
      </c>
      <c r="C97" s="82">
        <v>52000</v>
      </c>
      <c r="D97" s="96" t="s">
        <v>145</v>
      </c>
      <c r="E97" s="96" t="s">
        <v>145</v>
      </c>
      <c r="F97" s="97" t="s">
        <v>145</v>
      </c>
    </row>
    <row r="98" spans="1:6" ht="63.75">
      <c r="A98" s="92" t="s">
        <v>327</v>
      </c>
      <c r="B98" s="40" t="s">
        <v>313</v>
      </c>
      <c r="C98" s="54">
        <v>422717.38</v>
      </c>
      <c r="D98" s="96" t="s">
        <v>145</v>
      </c>
      <c r="E98" s="96" t="s">
        <v>145</v>
      </c>
      <c r="F98" s="97" t="s">
        <v>145</v>
      </c>
    </row>
    <row r="99" spans="1:6" ht="38.25">
      <c r="A99" s="41" t="s">
        <v>328</v>
      </c>
      <c r="B99" s="40" t="s">
        <v>314</v>
      </c>
      <c r="C99" s="42">
        <f>C100</f>
        <v>7750</v>
      </c>
      <c r="D99" s="96" t="s">
        <v>145</v>
      </c>
      <c r="E99" s="96" t="s">
        <v>145</v>
      </c>
      <c r="F99" s="97" t="s">
        <v>145</v>
      </c>
    </row>
    <row r="100" spans="1:6" ht="25.5">
      <c r="A100" s="37" t="s">
        <v>334</v>
      </c>
      <c r="B100" s="38" t="s">
        <v>315</v>
      </c>
      <c r="C100" s="33">
        <v>7750</v>
      </c>
      <c r="D100" s="96" t="s">
        <v>145</v>
      </c>
      <c r="E100" s="96" t="s">
        <v>145</v>
      </c>
      <c r="F100" s="97" t="s">
        <v>145</v>
      </c>
    </row>
    <row r="101" spans="1:6" ht="51">
      <c r="A101" s="41" t="s">
        <v>329</v>
      </c>
      <c r="B101" s="40" t="s">
        <v>316</v>
      </c>
      <c r="C101" s="42">
        <f>C102</f>
        <v>0</v>
      </c>
      <c r="D101" s="96" t="s">
        <v>145</v>
      </c>
      <c r="E101" s="96" t="s">
        <v>145</v>
      </c>
      <c r="F101" s="97" t="s">
        <v>145</v>
      </c>
    </row>
    <row r="102" spans="1:6" ht="63.75">
      <c r="A102" s="37" t="s">
        <v>333</v>
      </c>
      <c r="B102" s="38" t="s">
        <v>317</v>
      </c>
      <c r="C102" s="33">
        <v>0</v>
      </c>
      <c r="D102" s="96" t="s">
        <v>145</v>
      </c>
      <c r="E102" s="96" t="s">
        <v>145</v>
      </c>
      <c r="F102" s="97" t="s">
        <v>145</v>
      </c>
    </row>
    <row r="103" spans="1:6" ht="76.5">
      <c r="A103" s="94" t="s">
        <v>330</v>
      </c>
      <c r="B103" s="95" t="s">
        <v>318</v>
      </c>
      <c r="C103" s="42">
        <v>15630</v>
      </c>
      <c r="D103" s="96" t="s">
        <v>145</v>
      </c>
      <c r="E103" s="96" t="s">
        <v>145</v>
      </c>
      <c r="F103" s="97" t="s">
        <v>145</v>
      </c>
    </row>
    <row r="104" spans="1:6" ht="25.5">
      <c r="A104" s="94" t="s">
        <v>331</v>
      </c>
      <c r="B104" s="20" t="s">
        <v>319</v>
      </c>
      <c r="C104" s="42">
        <f>C105</f>
        <v>570811.44</v>
      </c>
      <c r="D104" s="96" t="s">
        <v>145</v>
      </c>
      <c r="E104" s="96" t="s">
        <v>145</v>
      </c>
      <c r="F104" s="97" t="s">
        <v>145</v>
      </c>
    </row>
    <row r="105" spans="1:6" ht="38.25">
      <c r="A105" s="8" t="s">
        <v>332</v>
      </c>
      <c r="B105" s="19" t="s">
        <v>320</v>
      </c>
      <c r="C105" s="18">
        <v>570811.44</v>
      </c>
      <c r="D105" s="96" t="s">
        <v>145</v>
      </c>
      <c r="E105" s="96" t="s">
        <v>145</v>
      </c>
      <c r="F105" s="97" t="s">
        <v>145</v>
      </c>
    </row>
    <row r="106" spans="1:6" ht="41.25" customHeight="1">
      <c r="A106" s="14" t="s">
        <v>226</v>
      </c>
      <c r="B106" s="20" t="s">
        <v>227</v>
      </c>
      <c r="C106" s="16" t="s">
        <v>145</v>
      </c>
      <c r="D106" s="16">
        <f>D107+D109+D113+D121+D117+D119+D111+D115</f>
        <v>10750</v>
      </c>
      <c r="E106" s="16" t="s">
        <v>145</v>
      </c>
      <c r="F106" s="16" t="s">
        <v>145</v>
      </c>
    </row>
    <row r="107" spans="1:6" ht="69" customHeight="1">
      <c r="A107" s="8" t="s">
        <v>228</v>
      </c>
      <c r="B107" s="19" t="s">
        <v>229</v>
      </c>
      <c r="C107" s="16" t="s">
        <v>145</v>
      </c>
      <c r="D107" s="33">
        <f>D108</f>
        <v>100</v>
      </c>
      <c r="E107" s="16" t="s">
        <v>145</v>
      </c>
      <c r="F107" s="16" t="s">
        <v>145</v>
      </c>
    </row>
    <row r="108" spans="1:6" ht="92.25" customHeight="1">
      <c r="A108" s="8" t="s">
        <v>230</v>
      </c>
      <c r="B108" s="19" t="s">
        <v>231</v>
      </c>
      <c r="C108" s="16" t="s">
        <v>145</v>
      </c>
      <c r="D108" s="33">
        <v>100</v>
      </c>
      <c r="E108" s="16" t="s">
        <v>145</v>
      </c>
      <c r="F108" s="16" t="s">
        <v>145</v>
      </c>
    </row>
    <row r="109" spans="1:6" ht="92.25" customHeight="1">
      <c r="A109" s="8" t="s">
        <v>232</v>
      </c>
      <c r="B109" s="19" t="s">
        <v>233</v>
      </c>
      <c r="C109" s="16" t="s">
        <v>145</v>
      </c>
      <c r="D109" s="33">
        <f>D110</f>
        <v>0</v>
      </c>
      <c r="E109" s="16" t="s">
        <v>145</v>
      </c>
      <c r="F109" s="16" t="s">
        <v>145</v>
      </c>
    </row>
    <row r="110" spans="1:6" ht="118.5" customHeight="1">
      <c r="A110" s="8" t="s">
        <v>234</v>
      </c>
      <c r="B110" s="19" t="s">
        <v>235</v>
      </c>
      <c r="C110" s="16" t="s">
        <v>145</v>
      </c>
      <c r="D110" s="33">
        <v>0</v>
      </c>
      <c r="E110" s="16" t="s">
        <v>145</v>
      </c>
      <c r="F110" s="16" t="s">
        <v>145</v>
      </c>
    </row>
    <row r="111" spans="1:6" ht="63.75">
      <c r="A111" s="8" t="s">
        <v>276</v>
      </c>
      <c r="B111" s="19" t="s">
        <v>277</v>
      </c>
      <c r="C111" s="16" t="s">
        <v>145</v>
      </c>
      <c r="D111" s="18">
        <f>D112</f>
        <v>0</v>
      </c>
      <c r="E111" s="16" t="s">
        <v>145</v>
      </c>
      <c r="F111" s="16" t="s">
        <v>145</v>
      </c>
    </row>
    <row r="112" spans="1:6" ht="89.25">
      <c r="A112" s="8" t="s">
        <v>278</v>
      </c>
      <c r="B112" s="19" t="s">
        <v>279</v>
      </c>
      <c r="C112" s="16" t="s">
        <v>145</v>
      </c>
      <c r="D112" s="33">
        <v>0</v>
      </c>
      <c r="E112" s="16" t="s">
        <v>145</v>
      </c>
      <c r="F112" s="16" t="s">
        <v>145</v>
      </c>
    </row>
    <row r="113" spans="1:6" ht="66.75" customHeight="1">
      <c r="A113" s="8" t="s">
        <v>236</v>
      </c>
      <c r="B113" s="19" t="s">
        <v>237</v>
      </c>
      <c r="C113" s="16" t="s">
        <v>145</v>
      </c>
      <c r="D113" s="33">
        <f>D114</f>
        <v>0</v>
      </c>
      <c r="E113" s="16" t="s">
        <v>145</v>
      </c>
      <c r="F113" s="16" t="s">
        <v>145</v>
      </c>
    </row>
    <row r="114" spans="1:6" ht="66.75" customHeight="1">
      <c r="A114" s="8" t="s">
        <v>238</v>
      </c>
      <c r="B114" s="19" t="s">
        <v>239</v>
      </c>
      <c r="C114" s="16" t="s">
        <v>145</v>
      </c>
      <c r="D114" s="33">
        <v>0</v>
      </c>
      <c r="E114" s="16" t="s">
        <v>145</v>
      </c>
      <c r="F114" s="16" t="s">
        <v>145</v>
      </c>
    </row>
    <row r="115" spans="1:6" ht="78.75" customHeight="1">
      <c r="A115" s="8" t="s">
        <v>280</v>
      </c>
      <c r="B115" s="19" t="s">
        <v>281</v>
      </c>
      <c r="C115" s="16" t="s">
        <v>145</v>
      </c>
      <c r="D115" s="18">
        <f>D116</f>
        <v>0</v>
      </c>
      <c r="E115" s="16" t="s">
        <v>145</v>
      </c>
      <c r="F115" s="16" t="s">
        <v>145</v>
      </c>
    </row>
    <row r="116" spans="1:6" ht="110.25" customHeight="1">
      <c r="A116" s="8" t="s">
        <v>282</v>
      </c>
      <c r="B116" s="19" t="s">
        <v>283</v>
      </c>
      <c r="C116" s="16" t="s">
        <v>145</v>
      </c>
      <c r="D116" s="33">
        <v>0</v>
      </c>
      <c r="E116" s="16" t="s">
        <v>145</v>
      </c>
      <c r="F116" s="16" t="s">
        <v>145</v>
      </c>
    </row>
    <row r="117" spans="1:6" ht="76.5">
      <c r="A117" s="37" t="s">
        <v>262</v>
      </c>
      <c r="B117" s="38" t="s">
        <v>267</v>
      </c>
      <c r="C117" s="16" t="s">
        <v>145</v>
      </c>
      <c r="D117" s="33">
        <f>D118</f>
        <v>150</v>
      </c>
      <c r="E117" s="16" t="s">
        <v>145</v>
      </c>
      <c r="F117" s="16" t="s">
        <v>145</v>
      </c>
    </row>
    <row r="118" spans="1:6" ht="127.5">
      <c r="A118" s="37" t="s">
        <v>263</v>
      </c>
      <c r="B118" s="38" t="s">
        <v>268</v>
      </c>
      <c r="C118" s="16" t="s">
        <v>145</v>
      </c>
      <c r="D118" s="33">
        <v>150</v>
      </c>
      <c r="E118" s="16" t="s">
        <v>145</v>
      </c>
      <c r="F118" s="16" t="s">
        <v>145</v>
      </c>
    </row>
    <row r="119" spans="1:6" ht="67.5" customHeight="1">
      <c r="A119" s="37" t="s">
        <v>264</v>
      </c>
      <c r="B119" s="38" t="s">
        <v>269</v>
      </c>
      <c r="C119" s="16" t="s">
        <v>145</v>
      </c>
      <c r="D119" s="33">
        <f>D120</f>
        <v>5500</v>
      </c>
      <c r="E119" s="16" t="s">
        <v>145</v>
      </c>
      <c r="F119" s="16" t="s">
        <v>145</v>
      </c>
    </row>
    <row r="120" spans="1:6" ht="89.25">
      <c r="A120" s="37" t="s">
        <v>273</v>
      </c>
      <c r="B120" s="38" t="s">
        <v>270</v>
      </c>
      <c r="C120" s="16" t="s">
        <v>145</v>
      </c>
      <c r="D120" s="33">
        <v>5500</v>
      </c>
      <c r="E120" s="16" t="s">
        <v>145</v>
      </c>
      <c r="F120" s="16" t="s">
        <v>145</v>
      </c>
    </row>
    <row r="121" spans="1:6" ht="77.25" customHeight="1">
      <c r="A121" s="8" t="s">
        <v>240</v>
      </c>
      <c r="B121" s="19" t="s">
        <v>241</v>
      </c>
      <c r="C121" s="16" t="s">
        <v>145</v>
      </c>
      <c r="D121" s="33">
        <f>D122</f>
        <v>5000</v>
      </c>
      <c r="E121" s="16" t="s">
        <v>145</v>
      </c>
      <c r="F121" s="16" t="s">
        <v>145</v>
      </c>
    </row>
    <row r="122" spans="1:6" ht="104.25" customHeight="1">
      <c r="A122" s="8" t="s">
        <v>242</v>
      </c>
      <c r="B122" s="19" t="s">
        <v>243</v>
      </c>
      <c r="C122" s="16" t="s">
        <v>145</v>
      </c>
      <c r="D122" s="33">
        <v>5000</v>
      </c>
      <c r="E122" s="16" t="s">
        <v>145</v>
      </c>
      <c r="F122" s="16" t="s">
        <v>145</v>
      </c>
    </row>
    <row r="123" spans="1:6" ht="63.75">
      <c r="A123" s="41" t="s">
        <v>265</v>
      </c>
      <c r="B123" s="40" t="s">
        <v>271</v>
      </c>
      <c r="C123" s="16" t="s">
        <v>145</v>
      </c>
      <c r="D123" s="42">
        <f>D124</f>
        <v>41600.79</v>
      </c>
      <c r="E123" s="16" t="s">
        <v>145</v>
      </c>
      <c r="F123" s="16" t="s">
        <v>145</v>
      </c>
    </row>
    <row r="124" spans="1:6" ht="76.5">
      <c r="A124" s="8" t="s">
        <v>266</v>
      </c>
      <c r="B124" s="38" t="s">
        <v>272</v>
      </c>
      <c r="C124" s="16" t="s">
        <v>145</v>
      </c>
      <c r="D124" s="33">
        <v>41600.79</v>
      </c>
      <c r="E124" s="16" t="s">
        <v>145</v>
      </c>
      <c r="F124" s="16" t="s">
        <v>145</v>
      </c>
    </row>
    <row r="125" spans="1:6" ht="93" customHeight="1">
      <c r="A125" s="14" t="s">
        <v>244</v>
      </c>
      <c r="B125" s="20" t="s">
        <v>245</v>
      </c>
      <c r="C125" s="16" t="s">
        <v>145</v>
      </c>
      <c r="D125" s="42">
        <f>D126</f>
        <v>88013.28</v>
      </c>
      <c r="E125" s="16" t="s">
        <v>145</v>
      </c>
      <c r="F125" s="16" t="s">
        <v>145</v>
      </c>
    </row>
    <row r="126" spans="1:6" ht="81" customHeight="1">
      <c r="A126" s="8" t="s">
        <v>246</v>
      </c>
      <c r="B126" s="19" t="s">
        <v>247</v>
      </c>
      <c r="C126" s="16" t="s">
        <v>145</v>
      </c>
      <c r="D126" s="33">
        <v>88013.28</v>
      </c>
      <c r="E126" s="16" t="s">
        <v>145</v>
      </c>
      <c r="F126" s="16" t="s">
        <v>145</v>
      </c>
    </row>
    <row r="127" spans="1:6" ht="30" customHeight="1">
      <c r="A127" s="14" t="s">
        <v>248</v>
      </c>
      <c r="B127" s="20" t="s">
        <v>249</v>
      </c>
      <c r="C127" s="16" t="s">
        <v>145</v>
      </c>
      <c r="D127" s="42">
        <f>D128</f>
        <v>542188.09</v>
      </c>
      <c r="E127" s="16" t="s">
        <v>145</v>
      </c>
      <c r="F127" s="16" t="s">
        <v>145</v>
      </c>
    </row>
    <row r="128" spans="1:6" ht="83.25" customHeight="1">
      <c r="A128" s="8" t="s">
        <v>250</v>
      </c>
      <c r="B128" s="19" t="s">
        <v>251</v>
      </c>
      <c r="C128" s="16" t="s">
        <v>145</v>
      </c>
      <c r="D128" s="18">
        <f>D129+D130</f>
        <v>542188.09</v>
      </c>
      <c r="E128" s="16" t="s">
        <v>145</v>
      </c>
      <c r="F128" s="16" t="s">
        <v>145</v>
      </c>
    </row>
    <row r="129" spans="1:6" ht="78" customHeight="1">
      <c r="A129" s="8" t="s">
        <v>252</v>
      </c>
      <c r="B129" s="19" t="s">
        <v>253</v>
      </c>
      <c r="C129" s="16" t="s">
        <v>145</v>
      </c>
      <c r="D129" s="33">
        <v>538713.09</v>
      </c>
      <c r="E129" s="16" t="s">
        <v>145</v>
      </c>
      <c r="F129" s="16" t="s">
        <v>145</v>
      </c>
    </row>
    <row r="130" spans="1:6" ht="78" customHeight="1">
      <c r="A130" s="8" t="s">
        <v>275</v>
      </c>
      <c r="B130" s="19" t="s">
        <v>274</v>
      </c>
      <c r="C130" s="16" t="s">
        <v>145</v>
      </c>
      <c r="D130" s="33">
        <v>3475</v>
      </c>
      <c r="E130" s="16" t="s">
        <v>145</v>
      </c>
      <c r="F130" s="16" t="s">
        <v>145</v>
      </c>
    </row>
    <row r="131" spans="1:6" ht="12.75">
      <c r="A131" s="43" t="s">
        <v>114</v>
      </c>
      <c r="B131" s="46" t="s">
        <v>115</v>
      </c>
      <c r="C131" s="45">
        <f>C132+C133</f>
        <v>81238.2</v>
      </c>
      <c r="D131" s="45">
        <f>D132+D133</f>
        <v>-14135.13</v>
      </c>
      <c r="E131" s="45">
        <f>D131-C131</f>
        <v>-95373.33</v>
      </c>
      <c r="F131" s="61" t="s">
        <v>145</v>
      </c>
    </row>
    <row r="132" spans="1:6" ht="25.5">
      <c r="A132" s="8" t="s">
        <v>116</v>
      </c>
      <c r="B132" s="19" t="s">
        <v>117</v>
      </c>
      <c r="C132" s="18">
        <v>81238.2</v>
      </c>
      <c r="D132" s="33">
        <v>-14135.13</v>
      </c>
      <c r="E132" s="18">
        <f>D132-C132</f>
        <v>-95373.33</v>
      </c>
      <c r="F132" s="64" t="s">
        <v>145</v>
      </c>
    </row>
    <row r="133" spans="1:6" ht="25.5" hidden="1">
      <c r="A133" s="8" t="s">
        <v>118</v>
      </c>
      <c r="B133" s="19" t="s">
        <v>119</v>
      </c>
      <c r="C133" s="18">
        <v>0</v>
      </c>
      <c r="D133" s="18">
        <v>0</v>
      </c>
      <c r="E133" s="33">
        <f>C133-D133</f>
        <v>0</v>
      </c>
      <c r="F133" s="63" t="s">
        <v>145</v>
      </c>
    </row>
    <row r="134" spans="1:6" ht="17.25" customHeight="1">
      <c r="A134" s="34" t="s">
        <v>157</v>
      </c>
      <c r="B134" s="66" t="s">
        <v>158</v>
      </c>
      <c r="C134" s="36">
        <f>C135+C164+C171+C176</f>
        <v>361755064.65999997</v>
      </c>
      <c r="D134" s="36">
        <f>D135+D164+D171+D176</f>
        <v>439691362.6</v>
      </c>
      <c r="E134" s="36">
        <f aca="true" t="shared" si="13" ref="E134:E145">D134-C134</f>
        <v>77936297.94000006</v>
      </c>
      <c r="F134" s="84">
        <f>D134/C134</f>
        <v>1.2154394106776347</v>
      </c>
    </row>
    <row r="135" spans="1:6" ht="25.5">
      <c r="A135" s="29" t="s">
        <v>159</v>
      </c>
      <c r="B135" s="67" t="s">
        <v>160</v>
      </c>
      <c r="C135" s="31">
        <f>C136+C141+C144+C159</f>
        <v>361855544.77</v>
      </c>
      <c r="D135" s="31">
        <f>D136+D141+D144+D159</f>
        <v>439734708.85</v>
      </c>
      <c r="E135" s="68">
        <f t="shared" si="13"/>
        <v>77879164.08000004</v>
      </c>
      <c r="F135" s="85">
        <f>D135/C135</f>
        <v>1.2152216960762645</v>
      </c>
    </row>
    <row r="136" spans="1:6" ht="42" customHeight="1">
      <c r="A136" s="69" t="s">
        <v>188</v>
      </c>
      <c r="B136" s="70" t="s">
        <v>161</v>
      </c>
      <c r="C136" s="71">
        <f>C137+C140</f>
        <v>153161138.5</v>
      </c>
      <c r="D136" s="71">
        <f>D137+D140</f>
        <v>157635000</v>
      </c>
      <c r="E136" s="71">
        <f t="shared" si="13"/>
        <v>4473861.5</v>
      </c>
      <c r="F136" s="83">
        <f>D136/C136</f>
        <v>1.0292101609051436</v>
      </c>
    </row>
    <row r="137" spans="1:6" s="39" customFormat="1" ht="25.5">
      <c r="A137" s="14" t="s">
        <v>189</v>
      </c>
      <c r="B137" s="40" t="s">
        <v>162</v>
      </c>
      <c r="C137" s="42">
        <f>C138</f>
        <v>3668138.5</v>
      </c>
      <c r="D137" s="42">
        <f>D138</f>
        <v>0</v>
      </c>
      <c r="E137" s="42">
        <f t="shared" si="13"/>
        <v>-3668138.5</v>
      </c>
      <c r="F137" s="42">
        <f>D137/C137</f>
        <v>0</v>
      </c>
    </row>
    <row r="138" spans="1:6" s="39" customFormat="1" ht="25.5">
      <c r="A138" s="8" t="s">
        <v>190</v>
      </c>
      <c r="B138" s="38" t="s">
        <v>163</v>
      </c>
      <c r="C138" s="33">
        <v>3668138.5</v>
      </c>
      <c r="D138" s="33">
        <v>0</v>
      </c>
      <c r="E138" s="33">
        <f t="shared" si="13"/>
        <v>-3668138.5</v>
      </c>
      <c r="F138" s="33">
        <f>D138/C138</f>
        <v>0</v>
      </c>
    </row>
    <row r="139" spans="1:6" s="39" customFormat="1" ht="51">
      <c r="A139" s="14" t="s">
        <v>191</v>
      </c>
      <c r="B139" s="40" t="s">
        <v>164</v>
      </c>
      <c r="C139" s="42">
        <f>C140</f>
        <v>149493000</v>
      </c>
      <c r="D139" s="42">
        <f>D140</f>
        <v>157635000</v>
      </c>
      <c r="E139" s="42">
        <f t="shared" si="13"/>
        <v>8142000</v>
      </c>
      <c r="F139" s="89">
        <f>F140</f>
        <v>1.054464088619534</v>
      </c>
    </row>
    <row r="140" spans="1:6" s="39" customFormat="1" ht="51">
      <c r="A140" s="8" t="s">
        <v>192</v>
      </c>
      <c r="B140" s="38" t="s">
        <v>165</v>
      </c>
      <c r="C140" s="33">
        <v>149493000</v>
      </c>
      <c r="D140" s="33">
        <v>157635000</v>
      </c>
      <c r="E140" s="33">
        <f t="shared" si="13"/>
        <v>8142000</v>
      </c>
      <c r="F140" s="88">
        <f>D140/C140</f>
        <v>1.054464088619534</v>
      </c>
    </row>
    <row r="141" spans="1:6" ht="38.25">
      <c r="A141" s="72" t="s">
        <v>193</v>
      </c>
      <c r="B141" s="73" t="s">
        <v>166</v>
      </c>
      <c r="C141" s="74">
        <f>C142</f>
        <v>6991241.75</v>
      </c>
      <c r="D141" s="74">
        <f>D142</f>
        <v>19913507.06</v>
      </c>
      <c r="E141" s="74">
        <f t="shared" si="13"/>
        <v>12922265.309999999</v>
      </c>
      <c r="F141" s="83">
        <f>D141/C141</f>
        <v>2.8483505179891684</v>
      </c>
    </row>
    <row r="142" spans="1:6" s="39" customFormat="1" ht="21.75" customHeight="1">
      <c r="A142" s="14" t="s">
        <v>194</v>
      </c>
      <c r="B142" s="51" t="s">
        <v>167</v>
      </c>
      <c r="C142" s="42">
        <f>C143</f>
        <v>6991241.75</v>
      </c>
      <c r="D142" s="42">
        <f>D143</f>
        <v>19913507.06</v>
      </c>
      <c r="E142" s="42">
        <f t="shared" si="13"/>
        <v>12922265.309999999</v>
      </c>
      <c r="F142" s="89">
        <f>F143</f>
        <v>2.8483505179891684</v>
      </c>
    </row>
    <row r="143" spans="1:6" s="39" customFormat="1" ht="25.5" customHeight="1">
      <c r="A143" s="8" t="s">
        <v>195</v>
      </c>
      <c r="B143" s="52" t="s">
        <v>168</v>
      </c>
      <c r="C143" s="33">
        <v>6991241.75</v>
      </c>
      <c r="D143" s="33">
        <v>19913507.06</v>
      </c>
      <c r="E143" s="33">
        <f t="shared" si="13"/>
        <v>12922265.309999999</v>
      </c>
      <c r="F143" s="88">
        <f>D143/C143</f>
        <v>2.8483505179891684</v>
      </c>
    </row>
    <row r="144" spans="1:8" ht="33.75" customHeight="1">
      <c r="A144" s="69" t="s">
        <v>196</v>
      </c>
      <c r="B144" s="73" t="s">
        <v>169</v>
      </c>
      <c r="C144" s="71">
        <f>C147+C149+C155+C157+C151+C145+C153</f>
        <v>201067938</v>
      </c>
      <c r="D144" s="71">
        <f>D147+D149+D155+D157+D151+D145+D153</f>
        <v>262186201.79</v>
      </c>
      <c r="E144" s="71">
        <f t="shared" si="13"/>
        <v>61118263.78999999</v>
      </c>
      <c r="F144" s="86">
        <f>D144/C144</f>
        <v>1.3039682228700231</v>
      </c>
      <c r="H144" s="4"/>
    </row>
    <row r="145" spans="1:6" ht="48.75" customHeight="1">
      <c r="A145" s="14" t="s">
        <v>213</v>
      </c>
      <c r="B145" s="28" t="s">
        <v>215</v>
      </c>
      <c r="C145" s="16">
        <f>C146</f>
        <v>6605677.56</v>
      </c>
      <c r="D145" s="42">
        <f>D146</f>
        <v>9214759.98</v>
      </c>
      <c r="E145" s="42">
        <f t="shared" si="13"/>
        <v>2609082.420000001</v>
      </c>
      <c r="F145" s="89">
        <f>F146</f>
        <v>1.3949757456826277</v>
      </c>
    </row>
    <row r="146" spans="1:6" ht="48.75" customHeight="1">
      <c r="A146" s="8" t="s">
        <v>214</v>
      </c>
      <c r="B146" s="27" t="s">
        <v>216</v>
      </c>
      <c r="C146" s="33">
        <v>6605677.56</v>
      </c>
      <c r="D146" s="33">
        <v>9214759.98</v>
      </c>
      <c r="E146" s="33">
        <f aca="true" t="shared" si="14" ref="E146:E158">D146-C146</f>
        <v>2609082.420000001</v>
      </c>
      <c r="F146" s="88">
        <f>D146/C146</f>
        <v>1.3949757456826277</v>
      </c>
    </row>
    <row r="147" spans="1:6" s="39" customFormat="1" ht="52.5" customHeight="1">
      <c r="A147" s="14" t="s">
        <v>197</v>
      </c>
      <c r="B147" s="28" t="s">
        <v>170</v>
      </c>
      <c r="C147" s="16">
        <f>C148</f>
        <v>5962302.88</v>
      </c>
      <c r="D147" s="42">
        <f>D148</f>
        <v>6475993.85</v>
      </c>
      <c r="E147" s="42">
        <f t="shared" si="14"/>
        <v>513690.96999999974</v>
      </c>
      <c r="F147" s="89">
        <f>F148</f>
        <v>1.086156470132225</v>
      </c>
    </row>
    <row r="148" spans="1:6" s="39" customFormat="1" ht="56.25" customHeight="1">
      <c r="A148" s="8" t="s">
        <v>198</v>
      </c>
      <c r="B148" s="27" t="s">
        <v>171</v>
      </c>
      <c r="C148" s="33">
        <v>5962302.88</v>
      </c>
      <c r="D148" s="33">
        <v>6475993.85</v>
      </c>
      <c r="E148" s="33">
        <f t="shared" si="14"/>
        <v>513690.96999999974</v>
      </c>
      <c r="F148" s="88">
        <f>D148/C148</f>
        <v>1.086156470132225</v>
      </c>
    </row>
    <row r="149" spans="1:6" s="39" customFormat="1" ht="54" customHeight="1">
      <c r="A149" s="14" t="s">
        <v>199</v>
      </c>
      <c r="B149" s="28" t="s">
        <v>172</v>
      </c>
      <c r="C149" s="16">
        <f>C150</f>
        <v>5133621.45</v>
      </c>
      <c r="D149" s="42">
        <f>D150</f>
        <v>5039907.25</v>
      </c>
      <c r="E149" s="42">
        <f t="shared" si="14"/>
        <v>-93714.20000000019</v>
      </c>
      <c r="F149" s="89">
        <f>F150</f>
        <v>0.9817450116038454</v>
      </c>
    </row>
    <row r="150" spans="1:6" s="39" customFormat="1" ht="84" customHeight="1">
      <c r="A150" s="8" t="s">
        <v>200</v>
      </c>
      <c r="B150" s="27" t="s">
        <v>173</v>
      </c>
      <c r="C150" s="33">
        <v>5133621.45</v>
      </c>
      <c r="D150" s="33">
        <v>5039907.25</v>
      </c>
      <c r="E150" s="33">
        <f t="shared" si="14"/>
        <v>-93714.20000000019</v>
      </c>
      <c r="F150" s="88">
        <f>D150/C150</f>
        <v>0.9817450116038454</v>
      </c>
    </row>
    <row r="151" spans="1:6" s="39" customFormat="1" ht="75" customHeight="1" hidden="1">
      <c r="A151" s="14" t="s">
        <v>219</v>
      </c>
      <c r="B151" s="75" t="s">
        <v>217</v>
      </c>
      <c r="C151" s="16">
        <f>C152</f>
        <v>0</v>
      </c>
      <c r="D151" s="42">
        <f>D152</f>
        <v>0</v>
      </c>
      <c r="E151" s="42">
        <f t="shared" si="14"/>
        <v>0</v>
      </c>
      <c r="F151" s="89" t="e">
        <f>F152</f>
        <v>#DIV/0!</v>
      </c>
    </row>
    <row r="152" spans="1:6" s="39" customFormat="1" ht="66.75" customHeight="1" hidden="1">
      <c r="A152" s="8" t="s">
        <v>220</v>
      </c>
      <c r="B152" s="19" t="s">
        <v>218</v>
      </c>
      <c r="C152" s="18">
        <v>0</v>
      </c>
      <c r="D152" s="33">
        <v>0</v>
      </c>
      <c r="E152" s="42">
        <f t="shared" si="14"/>
        <v>0</v>
      </c>
      <c r="F152" s="88" t="e">
        <f>D152/C152</f>
        <v>#DIV/0!</v>
      </c>
    </row>
    <row r="153" spans="1:6" s="39" customFormat="1" ht="30" customHeight="1" hidden="1">
      <c r="A153" s="14" t="s">
        <v>254</v>
      </c>
      <c r="B153" s="75" t="s">
        <v>255</v>
      </c>
      <c r="C153" s="16">
        <f>C154</f>
        <v>0</v>
      </c>
      <c r="D153" s="16">
        <f>D154</f>
        <v>0</v>
      </c>
      <c r="E153" s="42">
        <f t="shared" si="14"/>
        <v>0</v>
      </c>
      <c r="F153" s="89" t="e">
        <f>F154</f>
        <v>#DIV/0!</v>
      </c>
    </row>
    <row r="154" spans="1:6" s="39" customFormat="1" ht="42" customHeight="1" hidden="1">
      <c r="A154" s="8" t="s">
        <v>256</v>
      </c>
      <c r="B154" s="19" t="s">
        <v>257</v>
      </c>
      <c r="C154" s="18">
        <v>0</v>
      </c>
      <c r="D154" s="33">
        <v>0</v>
      </c>
      <c r="E154" s="42">
        <f t="shared" si="14"/>
        <v>0</v>
      </c>
      <c r="F154" s="88" t="e">
        <f>D154/C154</f>
        <v>#DIV/0!</v>
      </c>
    </row>
    <row r="155" spans="1:6" s="39" customFormat="1" ht="32.25" customHeight="1">
      <c r="A155" s="14" t="s">
        <v>201</v>
      </c>
      <c r="B155" s="75" t="s">
        <v>174</v>
      </c>
      <c r="C155" s="16">
        <f>C156</f>
        <v>636054.1</v>
      </c>
      <c r="D155" s="42">
        <f>D156</f>
        <v>722280.71</v>
      </c>
      <c r="E155" s="42">
        <f t="shared" si="14"/>
        <v>86226.60999999999</v>
      </c>
      <c r="F155" s="89">
        <f>F156</f>
        <v>1.1355648992750773</v>
      </c>
    </row>
    <row r="156" spans="1:6" s="39" customFormat="1" ht="45.75" customHeight="1">
      <c r="A156" s="8" t="s">
        <v>202</v>
      </c>
      <c r="B156" s="19" t="s">
        <v>175</v>
      </c>
      <c r="C156" s="33">
        <v>636054.1</v>
      </c>
      <c r="D156" s="33">
        <v>722280.71</v>
      </c>
      <c r="E156" s="33">
        <f t="shared" si="14"/>
        <v>86226.60999999999</v>
      </c>
      <c r="F156" s="88">
        <f>D156/C156</f>
        <v>1.1355648992750773</v>
      </c>
    </row>
    <row r="157" spans="1:6" s="39" customFormat="1" ht="21.75" customHeight="1">
      <c r="A157" s="14" t="s">
        <v>221</v>
      </c>
      <c r="B157" s="28" t="s">
        <v>223</v>
      </c>
      <c r="C157" s="16">
        <f>C158</f>
        <v>182730282.01</v>
      </c>
      <c r="D157" s="42">
        <f>D158</f>
        <v>240733260</v>
      </c>
      <c r="E157" s="42">
        <f t="shared" si="14"/>
        <v>58002977.99000001</v>
      </c>
      <c r="F157" s="89">
        <f>F158</f>
        <v>1.3174240052167476</v>
      </c>
    </row>
    <row r="158" spans="1:6" s="39" customFormat="1" ht="21.75" customHeight="1">
      <c r="A158" s="8" t="s">
        <v>222</v>
      </c>
      <c r="B158" s="19" t="s">
        <v>224</v>
      </c>
      <c r="C158" s="33">
        <v>182730282.01</v>
      </c>
      <c r="D158" s="33">
        <v>240733260</v>
      </c>
      <c r="E158" s="33">
        <f t="shared" si="14"/>
        <v>58002977.99000001</v>
      </c>
      <c r="F158" s="88">
        <f>D158/C158</f>
        <v>1.3174240052167476</v>
      </c>
    </row>
    <row r="159" spans="1:7" s="39" customFormat="1" ht="24" customHeight="1">
      <c r="A159" s="69" t="s">
        <v>203</v>
      </c>
      <c r="B159" s="73" t="s">
        <v>176</v>
      </c>
      <c r="C159" s="71">
        <f>C162+C169+C167+C160</f>
        <v>635226.52</v>
      </c>
      <c r="D159" s="71">
        <f>D162+D169+D167+D160</f>
        <v>0</v>
      </c>
      <c r="E159" s="71">
        <f>D159-C159</f>
        <v>-635226.52</v>
      </c>
      <c r="F159" s="86">
        <f>D159/C159</f>
        <v>0</v>
      </c>
      <c r="G159" s="57"/>
    </row>
    <row r="160" spans="1:6" s="39" customFormat="1" ht="89.25" customHeight="1" hidden="1">
      <c r="A160" s="91" t="s">
        <v>301</v>
      </c>
      <c r="B160" s="28" t="s">
        <v>298</v>
      </c>
      <c r="C160" s="16">
        <f>C161</f>
        <v>0</v>
      </c>
      <c r="D160" s="16">
        <f>D161</f>
        <v>0</v>
      </c>
      <c r="E160" s="16">
        <f>E161</f>
        <v>0</v>
      </c>
      <c r="F160" s="89">
        <f>F161</f>
        <v>0</v>
      </c>
    </row>
    <row r="161" spans="1:6" s="39" customFormat="1" ht="89.25" customHeight="1" hidden="1">
      <c r="A161" s="7" t="s">
        <v>300</v>
      </c>
      <c r="B161" s="27" t="s">
        <v>299</v>
      </c>
      <c r="C161" s="33"/>
      <c r="D161" s="16">
        <v>0</v>
      </c>
      <c r="E161" s="33">
        <f>D161-C161</f>
        <v>0</v>
      </c>
      <c r="F161" s="88">
        <v>0</v>
      </c>
    </row>
    <row r="162" spans="1:6" s="76" customFormat="1" ht="38.25" hidden="1">
      <c r="A162" s="41" t="s">
        <v>258</v>
      </c>
      <c r="B162" s="51" t="s">
        <v>259</v>
      </c>
      <c r="C162" s="42">
        <f>C163</f>
        <v>0</v>
      </c>
      <c r="D162" s="42">
        <f>D163</f>
        <v>0</v>
      </c>
      <c r="E162" s="42">
        <f>E163</f>
        <v>0</v>
      </c>
      <c r="F162" s="89">
        <f>F163</f>
        <v>0</v>
      </c>
    </row>
    <row r="163" spans="1:6" s="76" customFormat="1" ht="42" customHeight="1" hidden="1">
      <c r="A163" s="37" t="s">
        <v>260</v>
      </c>
      <c r="B163" s="38" t="s">
        <v>261</v>
      </c>
      <c r="C163" s="33">
        <v>0</v>
      </c>
      <c r="D163" s="42">
        <v>0</v>
      </c>
      <c r="E163" s="33">
        <f>C163-D163</f>
        <v>0</v>
      </c>
      <c r="F163" s="88">
        <v>0</v>
      </c>
    </row>
    <row r="164" spans="1:6" s="39" customFormat="1" ht="28.5" customHeight="1" hidden="1">
      <c r="A164" s="69" t="s">
        <v>204</v>
      </c>
      <c r="B164" s="77" t="s">
        <v>186</v>
      </c>
      <c r="C164" s="71">
        <f aca="true" t="shared" si="15" ref="C164:E165">C165</f>
        <v>0</v>
      </c>
      <c r="D164" s="71">
        <f t="shared" si="15"/>
        <v>0</v>
      </c>
      <c r="E164" s="71">
        <f t="shared" si="15"/>
        <v>0</v>
      </c>
      <c r="F164" s="71">
        <v>0</v>
      </c>
    </row>
    <row r="165" spans="1:6" s="39" customFormat="1" ht="33.75" customHeight="1" hidden="1">
      <c r="A165" s="14" t="s">
        <v>205</v>
      </c>
      <c r="B165" s="28" t="s">
        <v>187</v>
      </c>
      <c r="C165" s="16">
        <f t="shared" si="15"/>
        <v>0</v>
      </c>
      <c r="D165" s="16">
        <f t="shared" si="15"/>
        <v>0</v>
      </c>
      <c r="E165" s="16">
        <f t="shared" si="15"/>
        <v>0</v>
      </c>
      <c r="F165" s="42">
        <v>0</v>
      </c>
    </row>
    <row r="166" spans="1:6" s="39" customFormat="1" ht="30.75" customHeight="1" hidden="1">
      <c r="A166" s="8" t="s">
        <v>206</v>
      </c>
      <c r="B166" s="27" t="s">
        <v>187</v>
      </c>
      <c r="C166" s="18">
        <v>0</v>
      </c>
      <c r="D166" s="33">
        <v>0</v>
      </c>
      <c r="E166" s="33">
        <f>C166-D166</f>
        <v>0</v>
      </c>
      <c r="F166" s="33">
        <v>0</v>
      </c>
    </row>
    <row r="167" spans="1:6" s="39" customFormat="1" ht="38.25" hidden="1">
      <c r="A167" s="91" t="s">
        <v>297</v>
      </c>
      <c r="B167" s="28" t="s">
        <v>294</v>
      </c>
      <c r="C167" s="16">
        <f>C168</f>
        <v>0</v>
      </c>
      <c r="D167" s="16">
        <f>D168</f>
        <v>0</v>
      </c>
      <c r="E167" s="16">
        <f>E168</f>
        <v>0</v>
      </c>
      <c r="F167" s="89" t="e">
        <f>F168</f>
        <v>#DIV/0!</v>
      </c>
    </row>
    <row r="168" spans="1:6" s="39" customFormat="1" ht="38.25" hidden="1">
      <c r="A168" s="7" t="s">
        <v>296</v>
      </c>
      <c r="B168" s="27" t="s">
        <v>295</v>
      </c>
      <c r="C168" s="33"/>
      <c r="D168" s="16">
        <v>0</v>
      </c>
      <c r="E168" s="33">
        <f>C168-D168</f>
        <v>0</v>
      </c>
      <c r="F168" s="88" t="e">
        <f>D168/C168</f>
        <v>#DIV/0!</v>
      </c>
    </row>
    <row r="169" spans="1:6" s="39" customFormat="1" ht="30.75" customHeight="1">
      <c r="A169" s="14" t="s">
        <v>284</v>
      </c>
      <c r="B169" s="28" t="s">
        <v>285</v>
      </c>
      <c r="C169" s="16">
        <f>C170</f>
        <v>635226.52</v>
      </c>
      <c r="D169" s="16">
        <f>D170</f>
        <v>0</v>
      </c>
      <c r="E169" s="16">
        <f>E170</f>
        <v>-635226.52</v>
      </c>
      <c r="F169" s="89">
        <f>F170</f>
        <v>0</v>
      </c>
    </row>
    <row r="170" spans="1:6" s="39" customFormat="1" ht="30.75" customHeight="1">
      <c r="A170" s="8" t="s">
        <v>286</v>
      </c>
      <c r="B170" s="19" t="s">
        <v>287</v>
      </c>
      <c r="C170" s="18">
        <v>635226.52</v>
      </c>
      <c r="D170" s="18">
        <v>0</v>
      </c>
      <c r="E170" s="33">
        <f aca="true" t="shared" si="16" ref="E170:E179">D170-C170</f>
        <v>-635226.52</v>
      </c>
      <c r="F170" s="88">
        <v>0</v>
      </c>
    </row>
    <row r="171" spans="1:6" ht="69" customHeight="1">
      <c r="A171" s="69" t="s">
        <v>177</v>
      </c>
      <c r="B171" s="77" t="s">
        <v>178</v>
      </c>
      <c r="C171" s="71">
        <f>C172</f>
        <v>8807.31</v>
      </c>
      <c r="D171" s="71">
        <f>D172</f>
        <v>3875.29</v>
      </c>
      <c r="E171" s="71">
        <f t="shared" si="16"/>
        <v>-4932.0199999999995</v>
      </c>
      <c r="F171" s="83">
        <f>D171/C171</f>
        <v>0.44000835669460936</v>
      </c>
    </row>
    <row r="172" spans="1:6" ht="40.5" customHeight="1">
      <c r="A172" s="41" t="s">
        <v>207</v>
      </c>
      <c r="B172" s="78" t="s">
        <v>179</v>
      </c>
      <c r="C172" s="42">
        <f>C173</f>
        <v>8807.31</v>
      </c>
      <c r="D172" s="42">
        <f>D173</f>
        <v>3875.29</v>
      </c>
      <c r="E172" s="42">
        <f t="shared" si="16"/>
        <v>-4932.0199999999995</v>
      </c>
      <c r="F172" s="65">
        <f>D172/C172</f>
        <v>0.44000835669460936</v>
      </c>
    </row>
    <row r="173" spans="1:6" ht="30.75" customHeight="1">
      <c r="A173" s="37" t="s">
        <v>208</v>
      </c>
      <c r="B173" s="38" t="s">
        <v>180</v>
      </c>
      <c r="C173" s="33">
        <f>C174+C175</f>
        <v>8807.31</v>
      </c>
      <c r="D173" s="33">
        <f>D174+D175</f>
        <v>3875.29</v>
      </c>
      <c r="E173" s="33">
        <f t="shared" si="16"/>
        <v>-4932.0199999999995</v>
      </c>
      <c r="F173" s="63">
        <f>D173/C173</f>
        <v>0.44000835669460936</v>
      </c>
    </row>
    <row r="174" spans="1:6" s="22" customFormat="1" ht="47.25" customHeight="1">
      <c r="A174" s="8" t="s">
        <v>209</v>
      </c>
      <c r="B174" s="27" t="s">
        <v>181</v>
      </c>
      <c r="C174" s="18">
        <v>8807.31</v>
      </c>
      <c r="D174" s="18">
        <v>0.14</v>
      </c>
      <c r="E174" s="42">
        <f t="shared" si="16"/>
        <v>-8807.17</v>
      </c>
      <c r="F174" s="65">
        <f>D174/C174</f>
        <v>1.5895886485203772E-05</v>
      </c>
    </row>
    <row r="175" spans="1:6" s="22" customFormat="1" ht="47.25" customHeight="1">
      <c r="A175" s="8" t="s">
        <v>288</v>
      </c>
      <c r="B175" s="27" t="s">
        <v>289</v>
      </c>
      <c r="C175" s="33">
        <v>0</v>
      </c>
      <c r="D175" s="18">
        <v>3875.15</v>
      </c>
      <c r="E175" s="33">
        <f t="shared" si="16"/>
        <v>3875.15</v>
      </c>
      <c r="F175" s="63">
        <v>0</v>
      </c>
    </row>
    <row r="176" spans="1:6" ht="42.75" customHeight="1">
      <c r="A176" s="69" t="s">
        <v>210</v>
      </c>
      <c r="B176" s="77" t="s">
        <v>182</v>
      </c>
      <c r="C176" s="71">
        <f>C178</f>
        <v>-109287.42</v>
      </c>
      <c r="D176" s="71">
        <f>D178</f>
        <v>-47221.54</v>
      </c>
      <c r="E176" s="71">
        <f t="shared" si="16"/>
        <v>62065.88</v>
      </c>
      <c r="F176" s="83">
        <f>D176/C176</f>
        <v>0.4320857789487573</v>
      </c>
    </row>
    <row r="177" spans="1:6" ht="55.5" customHeight="1">
      <c r="A177" s="37" t="s">
        <v>211</v>
      </c>
      <c r="B177" s="38" t="s">
        <v>183</v>
      </c>
      <c r="C177" s="33">
        <f>C178</f>
        <v>-109287.42</v>
      </c>
      <c r="D177" s="33">
        <f>D178</f>
        <v>-47221.54</v>
      </c>
      <c r="E177" s="33">
        <f t="shared" si="16"/>
        <v>62065.88</v>
      </c>
      <c r="F177" s="63">
        <f>D177/C177</f>
        <v>0.4320857789487573</v>
      </c>
    </row>
    <row r="178" spans="1:6" ht="58.5" customHeight="1">
      <c r="A178" s="8" t="s">
        <v>212</v>
      </c>
      <c r="B178" s="27" t="s">
        <v>184</v>
      </c>
      <c r="C178" s="18">
        <v>-109287.42</v>
      </c>
      <c r="D178" s="18">
        <v>-47221.54</v>
      </c>
      <c r="E178" s="33">
        <f t="shared" si="16"/>
        <v>62065.88</v>
      </c>
      <c r="F178" s="63">
        <f>D178/C178</f>
        <v>0.4320857789487573</v>
      </c>
    </row>
    <row r="179" spans="1:6" s="76" customFormat="1" ht="27" customHeight="1">
      <c r="A179" s="79" t="s">
        <v>185</v>
      </c>
      <c r="B179" s="80"/>
      <c r="C179" s="81">
        <f>C10+C134</f>
        <v>537915267.75</v>
      </c>
      <c r="D179" s="81">
        <f>D10+D134</f>
        <v>621822262.08</v>
      </c>
      <c r="E179" s="81">
        <f t="shared" si="16"/>
        <v>83906994.33000004</v>
      </c>
      <c r="F179" s="87">
        <f>D179/C179</f>
        <v>1.1559855229262546</v>
      </c>
    </row>
    <row r="181" spans="1:6" ht="23.25" customHeight="1">
      <c r="A181" s="101" t="s">
        <v>321</v>
      </c>
      <c r="B181" s="101"/>
      <c r="C181" s="101"/>
      <c r="D181" s="101"/>
      <c r="E181" s="101"/>
      <c r="F181" s="101"/>
    </row>
    <row r="183" spans="3:4" ht="12.75">
      <c r="C183" s="12"/>
      <c r="D183" s="12"/>
    </row>
    <row r="184" ht="12.75">
      <c r="C184" s="12"/>
    </row>
  </sheetData>
  <sheetProtection/>
  <mergeCells count="6">
    <mergeCell ref="A6:E6"/>
    <mergeCell ref="B1:C1"/>
    <mergeCell ref="B2:C2"/>
    <mergeCell ref="B3:C3"/>
    <mergeCell ref="A4:F4"/>
    <mergeCell ref="A181:F181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Полянина Александра Александровна</cp:lastModifiedBy>
  <cp:lastPrinted>2020-08-27T11:24:37Z</cp:lastPrinted>
  <dcterms:created xsi:type="dcterms:W3CDTF">2003-08-14T15:25:08Z</dcterms:created>
  <dcterms:modified xsi:type="dcterms:W3CDTF">2020-10-13T12:19:12Z</dcterms:modified>
  <cp:category/>
  <cp:version/>
  <cp:contentType/>
  <cp:contentStatus/>
</cp:coreProperties>
</file>