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12.22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<sst xmlns="http://schemas.openxmlformats.org/spreadsheetml/2006/main" count="117" uniqueCount="73">
  <si>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</si>
  <si>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</si>
  <si>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</si>
  <si>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</si>
  <si>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декабря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</si>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</sst>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ySplit="8" topLeftCell="A35" activePane="bottomLeft" state="frozen"/>
      <selection pane="topLeft" activeCell="L22" sqref="L22"/>
      <selection pane="bottomLeft" activeCell="A46" sqref="A46:IV48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/>
      <c r="J17" s="57"/>
      <c r="K17" s="56">
        <f>28500000+450000+450000</f>
        <v>29400000</v>
      </c>
      <c r="L17" s="52">
        <f>2794.52+30000+30000+24918.03+254.1+1402.6</f>
        <v>89369.25</v>
      </c>
      <c r="M17" s="58">
        <f>H17-K17</f>
        <v>600000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/>
      <c r="J20" s="91"/>
      <c r="K20" s="89">
        <f>7250000+12325000</f>
        <v>19575000</v>
      </c>
      <c r="L20" s="58">
        <f>3277.4+20066.26+14500+11123.29</f>
        <v>48966.950000000004</v>
      </c>
      <c r="M20" s="58">
        <f>H20-K20</f>
        <v>2175000</v>
      </c>
      <c r="N20" s="92"/>
      <c r="O20" s="93"/>
      <c r="P20" s="61" t="s">
        <v>41</v>
      </c>
      <c r="Q20" s="94">
        <v>45930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5.5" customHeight="1">
      <c r="A22" s="72"/>
      <c r="B22" s="64"/>
      <c r="C22" s="64"/>
      <c r="D22" s="95"/>
      <c r="E22" s="95"/>
      <c r="F22" s="54" t="s">
        <v>43</v>
      </c>
      <c r="G22" s="96"/>
      <c r="H22" s="71"/>
      <c r="I22" s="95"/>
      <c r="J22" s="97"/>
      <c r="K22" s="95"/>
      <c r="L22" s="71"/>
      <c r="M22" s="71"/>
      <c r="N22" s="98"/>
      <c r="O22" s="99"/>
      <c r="P22" s="74"/>
      <c r="Q22" s="100"/>
      <c r="R22" s="3"/>
      <c r="S22" s="3"/>
      <c r="T22" s="3"/>
    </row>
    <row r="23" spans="1:20" ht="25.5" customHeight="1">
      <c r="A23" s="72"/>
      <c r="B23" s="64"/>
      <c r="C23" s="64"/>
      <c r="D23" s="95"/>
      <c r="E23" s="95"/>
      <c r="F23" s="54" t="s">
        <v>44</v>
      </c>
      <c r="G23" s="96"/>
      <c r="H23" s="71"/>
      <c r="I23" s="95"/>
      <c r="J23" s="97"/>
      <c r="K23" s="95"/>
      <c r="L23" s="71"/>
      <c r="M23" s="71"/>
      <c r="N23" s="98"/>
      <c r="O23" s="99"/>
      <c r="P23" s="74"/>
      <c r="Q23" s="100"/>
      <c r="R23" s="3"/>
      <c r="S23" s="3"/>
      <c r="T23" s="3"/>
    </row>
    <row r="24" spans="1:20" ht="25.5" customHeight="1">
      <c r="A24" s="72"/>
      <c r="B24" s="64"/>
      <c r="C24" s="64"/>
      <c r="D24" s="95"/>
      <c r="E24" s="95"/>
      <c r="F24" s="54" t="s">
        <v>45</v>
      </c>
      <c r="G24" s="96"/>
      <c r="H24" s="71"/>
      <c r="I24" s="95"/>
      <c r="J24" s="97"/>
      <c r="K24" s="95"/>
      <c r="L24" s="71"/>
      <c r="M24" s="71"/>
      <c r="N24" s="98"/>
      <c r="O24" s="99"/>
      <c r="P24" s="74"/>
      <c r="Q24" s="100"/>
      <c r="R24" s="3"/>
      <c r="S24" s="3"/>
      <c r="T24" s="3"/>
    </row>
    <row r="25" spans="1:20" ht="21.75" customHeight="1">
      <c r="A25" s="85"/>
      <c r="B25" s="77"/>
      <c r="C25" s="77"/>
      <c r="D25" s="101"/>
      <c r="E25" s="101"/>
      <c r="F25" s="54" t="s">
        <v>46</v>
      </c>
      <c r="G25" s="102"/>
      <c r="H25" s="84"/>
      <c r="I25" s="101"/>
      <c r="J25" s="103"/>
      <c r="K25" s="101"/>
      <c r="L25" s="84"/>
      <c r="M25" s="84"/>
      <c r="N25" s="104"/>
      <c r="O25" s="105"/>
      <c r="P25" s="87"/>
      <c r="Q25" s="106"/>
      <c r="R25" s="3"/>
      <c r="S25" s="3"/>
      <c r="T25" s="3"/>
    </row>
    <row r="26" spans="1:20" ht="21.75" customHeight="1">
      <c r="A26" s="59" t="s">
        <v>47</v>
      </c>
      <c r="B26" s="50" t="s">
        <v>32</v>
      </c>
      <c r="C26" s="50" t="s">
        <v>48</v>
      </c>
      <c r="D26" s="58">
        <v>8700000</v>
      </c>
      <c r="E26" s="53">
        <v>0.1</v>
      </c>
      <c r="F26" s="54" t="s">
        <v>49</v>
      </c>
      <c r="G26" s="90">
        <v>44008</v>
      </c>
      <c r="H26" s="58">
        <v>8700000</v>
      </c>
      <c r="I26" s="57">
        <v>7395000</v>
      </c>
      <c r="J26" s="91"/>
      <c r="K26" s="91">
        <f>7395000</f>
        <v>7395000</v>
      </c>
      <c r="L26" s="91">
        <f>4492.62+8700+7484.38</f>
        <v>20677</v>
      </c>
      <c r="M26" s="91">
        <f>H26-K26</f>
        <v>1305000</v>
      </c>
      <c r="N26" s="91"/>
      <c r="O26" s="91"/>
      <c r="P26" s="107" t="s">
        <v>50</v>
      </c>
      <c r="Q26" s="108">
        <v>45961</v>
      </c>
      <c r="R26" s="3"/>
      <c r="S26" s="3"/>
      <c r="T26" s="3"/>
    </row>
    <row r="27" spans="1:20" ht="21.75" customHeight="1">
      <c r="A27" s="72"/>
      <c r="B27" s="64"/>
      <c r="C27" s="64"/>
      <c r="D27" s="71"/>
      <c r="E27" s="67"/>
      <c r="F27" s="54" t="s">
        <v>51</v>
      </c>
      <c r="G27" s="96"/>
      <c r="H27" s="71"/>
      <c r="I27" s="70"/>
      <c r="J27" s="97"/>
      <c r="K27" s="97"/>
      <c r="L27" s="97"/>
      <c r="M27" s="97"/>
      <c r="N27" s="97"/>
      <c r="O27" s="97"/>
      <c r="P27" s="109"/>
      <c r="Q27" s="110"/>
      <c r="R27" s="3"/>
      <c r="S27" s="3"/>
      <c r="T27" s="3"/>
    </row>
    <row r="28" spans="1:20" ht="21.75" customHeight="1">
      <c r="A28" s="72"/>
      <c r="B28" s="64"/>
      <c r="C28" s="64"/>
      <c r="D28" s="71"/>
      <c r="E28" s="67"/>
      <c r="F28" s="54" t="s">
        <v>52</v>
      </c>
      <c r="G28" s="96"/>
      <c r="H28" s="71"/>
      <c r="I28" s="70"/>
      <c r="J28" s="97"/>
      <c r="K28" s="97"/>
      <c r="L28" s="97"/>
      <c r="M28" s="97"/>
      <c r="N28" s="97"/>
      <c r="O28" s="97"/>
      <c r="P28" s="109"/>
      <c r="Q28" s="110"/>
      <c r="R28" s="3"/>
      <c r="S28" s="3"/>
      <c r="T28" s="3"/>
    </row>
    <row r="29" spans="1:20" ht="21" customHeight="1">
      <c r="A29" s="85"/>
      <c r="B29" s="77"/>
      <c r="C29" s="77"/>
      <c r="D29" s="84"/>
      <c r="E29" s="80"/>
      <c r="F29" s="54" t="s">
        <v>53</v>
      </c>
      <c r="G29" s="102"/>
      <c r="H29" s="84"/>
      <c r="I29" s="83"/>
      <c r="J29" s="103"/>
      <c r="K29" s="103"/>
      <c r="L29" s="103"/>
      <c r="M29" s="103"/>
      <c r="N29" s="103"/>
      <c r="O29" s="103"/>
      <c r="P29" s="111"/>
      <c r="Q29" s="112">
        <v>44875</v>
      </c>
      <c r="R29" s="3"/>
      <c r="S29" s="3"/>
      <c r="T29" s="3"/>
    </row>
    <row r="30" spans="1:20" ht="30" customHeight="1">
      <c r="A30" s="59" t="s">
        <v>54</v>
      </c>
      <c r="B30" s="50" t="s">
        <v>32</v>
      </c>
      <c r="C30" s="50" t="s">
        <v>55</v>
      </c>
      <c r="D30" s="89">
        <v>28694000</v>
      </c>
      <c r="E30" s="53">
        <v>0.1</v>
      </c>
      <c r="F30" s="54" t="s">
        <v>56</v>
      </c>
      <c r="G30" s="90">
        <v>44110</v>
      </c>
      <c r="H30" s="58">
        <v>28694000</v>
      </c>
      <c r="I30" s="52">
        <v>24389900</v>
      </c>
      <c r="J30" s="58"/>
      <c r="K30" s="58">
        <v>24389900</v>
      </c>
      <c r="L30" s="58">
        <f>6820.7+28694+24684.7</f>
        <v>60199.399999999994</v>
      </c>
      <c r="M30" s="58">
        <f>H30-K30</f>
        <v>4304100</v>
      </c>
      <c r="N30" s="58"/>
      <c r="O30" s="58"/>
      <c r="P30" s="58" t="s">
        <v>50</v>
      </c>
      <c r="Q30" s="94">
        <v>45961</v>
      </c>
      <c r="R30" s="3"/>
      <c r="S30" s="3"/>
      <c r="T30" s="3"/>
    </row>
    <row r="31" spans="1:20" ht="30" customHeight="1">
      <c r="A31" s="72"/>
      <c r="B31" s="64"/>
      <c r="C31" s="64"/>
      <c r="D31" s="95"/>
      <c r="E31" s="67"/>
      <c r="F31" s="54" t="s">
        <v>49</v>
      </c>
      <c r="G31" s="96"/>
      <c r="H31" s="71"/>
      <c r="I31" s="66"/>
      <c r="J31" s="71"/>
      <c r="K31" s="71"/>
      <c r="L31" s="71"/>
      <c r="M31" s="71"/>
      <c r="N31" s="71"/>
      <c r="O31" s="71"/>
      <c r="P31" s="71"/>
      <c r="Q31" s="100"/>
      <c r="R31" s="3"/>
      <c r="S31" s="3"/>
      <c r="T31" s="3"/>
    </row>
    <row r="32" spans="1:20" ht="30" customHeight="1">
      <c r="A32" s="72"/>
      <c r="B32" s="64"/>
      <c r="C32" s="64"/>
      <c r="D32" s="95"/>
      <c r="E32" s="67"/>
      <c r="F32" s="54" t="s">
        <v>57</v>
      </c>
      <c r="G32" s="96"/>
      <c r="H32" s="71"/>
      <c r="I32" s="66"/>
      <c r="J32" s="71"/>
      <c r="K32" s="71"/>
      <c r="L32" s="71"/>
      <c r="M32" s="71"/>
      <c r="N32" s="71"/>
      <c r="O32" s="71"/>
      <c r="P32" s="71"/>
      <c r="Q32" s="100"/>
      <c r="R32" s="3"/>
      <c r="S32" s="3"/>
      <c r="T32" s="3"/>
    </row>
    <row r="33" spans="1:20" ht="30" customHeight="1">
      <c r="A33" s="72"/>
      <c r="B33" s="64"/>
      <c r="C33" s="64"/>
      <c r="D33" s="95"/>
      <c r="E33" s="67"/>
      <c r="F33" s="54" t="s">
        <v>58</v>
      </c>
      <c r="G33" s="96"/>
      <c r="H33" s="71"/>
      <c r="I33" s="66"/>
      <c r="J33" s="71"/>
      <c r="K33" s="71"/>
      <c r="L33" s="71"/>
      <c r="M33" s="71"/>
      <c r="N33" s="71"/>
      <c r="O33" s="71"/>
      <c r="P33" s="71"/>
      <c r="Q33" s="100"/>
      <c r="R33" s="3"/>
      <c r="S33" s="3"/>
      <c r="T33" s="3"/>
    </row>
    <row r="34" spans="1:20" ht="26.25" customHeight="1">
      <c r="A34" s="85"/>
      <c r="B34" s="77"/>
      <c r="C34" s="77"/>
      <c r="D34" s="101"/>
      <c r="E34" s="80"/>
      <c r="F34" s="54" t="s">
        <v>59</v>
      </c>
      <c r="G34" s="102"/>
      <c r="H34" s="84"/>
      <c r="I34" s="79"/>
      <c r="J34" s="84"/>
      <c r="K34" s="84"/>
      <c r="L34" s="84"/>
      <c r="M34" s="84"/>
      <c r="N34" s="84"/>
      <c r="O34" s="84"/>
      <c r="P34" s="84"/>
      <c r="Q34" s="106"/>
      <c r="R34" s="3"/>
      <c r="S34" s="3"/>
      <c r="T34" s="3"/>
    </row>
    <row r="35" spans="1:20" ht="46.5" customHeight="1">
      <c r="A35" s="113" t="s">
        <v>60</v>
      </c>
      <c r="B35" s="114" t="s">
        <v>32</v>
      </c>
      <c r="C35" s="115" t="s">
        <v>61</v>
      </c>
      <c r="D35" s="116">
        <v>50000000</v>
      </c>
      <c r="E35" s="117">
        <v>0.1</v>
      </c>
      <c r="F35" s="54">
        <v>45250</v>
      </c>
      <c r="G35" s="118">
        <v>44546</v>
      </c>
      <c r="H35" s="119">
        <v>50000000</v>
      </c>
      <c r="I35" s="119"/>
      <c r="J35" s="119"/>
      <c r="K35" s="119"/>
      <c r="L35" s="119">
        <f>2191.78</f>
        <v>2191.78</v>
      </c>
      <c r="M35" s="119">
        <v>50000000</v>
      </c>
      <c r="N35" s="120"/>
      <c r="O35" s="120"/>
      <c r="P35" s="120" t="s">
        <v>62</v>
      </c>
      <c r="Q35" s="121">
        <v>45250</v>
      </c>
      <c r="R35" s="3"/>
      <c r="S35" s="3"/>
      <c r="T35" s="3"/>
    </row>
    <row r="36" spans="1:20" ht="13.5" customHeight="1">
      <c r="A36" s="46"/>
      <c r="B36" s="42" t="s">
        <v>26</v>
      </c>
      <c r="C36" s="122"/>
      <c r="D36" s="123">
        <f>SUM(D17:D35)</f>
        <v>139144000</v>
      </c>
      <c r="E36" s="39" t="s">
        <v>27</v>
      </c>
      <c r="F36" s="39" t="s">
        <v>27</v>
      </c>
      <c r="G36" s="39"/>
      <c r="H36" s="123">
        <f aca="true" t="shared" si="0" ref="H36:M36">SUM(H17:H35)</f>
        <v>139144000</v>
      </c>
      <c r="I36" s="123">
        <f t="shared" si="0"/>
        <v>31784900</v>
      </c>
      <c r="J36" s="123">
        <f t="shared" si="0"/>
        <v>0</v>
      </c>
      <c r="K36" s="123">
        <f t="shared" si="0"/>
        <v>80759900</v>
      </c>
      <c r="L36" s="123">
        <f t="shared" si="0"/>
        <v>221404.38</v>
      </c>
      <c r="M36" s="123">
        <f t="shared" si="0"/>
        <v>58384100</v>
      </c>
      <c r="N36" s="40"/>
      <c r="O36" s="124"/>
      <c r="P36" s="39" t="s">
        <v>27</v>
      </c>
      <c r="Q36" s="39" t="s">
        <v>27</v>
      </c>
      <c r="R36" s="3"/>
      <c r="S36" s="3"/>
      <c r="T36" s="3"/>
    </row>
    <row r="37" spans="1:20" ht="17.25" customHeight="1">
      <c r="A37" s="43" t="s">
        <v>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3"/>
      <c r="S37" s="3"/>
      <c r="T37" s="3"/>
    </row>
    <row r="38" spans="1:20" ht="42.75" customHeight="1">
      <c r="A38" s="122" t="s">
        <v>64</v>
      </c>
      <c r="B38" s="122" t="s">
        <v>65</v>
      </c>
      <c r="C38" s="125" t="s">
        <v>66</v>
      </c>
      <c r="D38" s="125">
        <v>93947000</v>
      </c>
      <c r="E38" s="126">
        <v>8.644499999</v>
      </c>
      <c r="F38" s="127">
        <v>45291</v>
      </c>
      <c r="G38" s="128">
        <v>44531</v>
      </c>
      <c r="H38" s="125">
        <v>93947000</v>
      </c>
      <c r="I38" s="125"/>
      <c r="J38" s="129">
        <v>631974.53</v>
      </c>
      <c r="K38" s="125">
        <v>5000000</v>
      </c>
      <c r="L38" s="129">
        <f>667499.87-1184.18+653040.34+589842.89+653040.34+631974.53+653040.34+631974.53+653040.34+653040.34+631974.53+653040.34+631974.53</f>
        <v>7702298.74</v>
      </c>
      <c r="M38" s="125">
        <f>H38-K38</f>
        <v>88947000</v>
      </c>
      <c r="N38" s="125"/>
      <c r="O38" s="125"/>
      <c r="P38" s="130" t="s">
        <v>67</v>
      </c>
      <c r="Q38" s="127">
        <v>45291</v>
      </c>
      <c r="R38" s="3"/>
      <c r="S38" s="3"/>
      <c r="T38" s="3"/>
    </row>
    <row r="39" spans="1:20" ht="49.5" customHeight="1">
      <c r="A39" s="122" t="s">
        <v>68</v>
      </c>
      <c r="B39" s="122" t="s">
        <v>65</v>
      </c>
      <c r="C39" s="125" t="s">
        <v>69</v>
      </c>
      <c r="D39" s="125">
        <v>90000000</v>
      </c>
      <c r="E39" s="126">
        <v>8.6445</v>
      </c>
      <c r="F39" s="127">
        <v>45291</v>
      </c>
      <c r="G39" s="128">
        <v>44531</v>
      </c>
      <c r="H39" s="125">
        <v>90000000</v>
      </c>
      <c r="I39" s="125"/>
      <c r="J39" s="129">
        <v>639456.16</v>
      </c>
      <c r="K39" s="125"/>
      <c r="L39" s="129">
        <f>639456.16+660771.37+596825.75+660771.37+639456.16+660771.37+639456.16+660771.37+660771.37+639456.16+660771.37+639456.16</f>
        <v>7758734.7700000005</v>
      </c>
      <c r="M39" s="125">
        <f>H39</f>
        <v>90000000</v>
      </c>
      <c r="N39" s="125"/>
      <c r="O39" s="125"/>
      <c r="P39" s="130" t="s">
        <v>67</v>
      </c>
      <c r="Q39" s="127">
        <v>45291</v>
      </c>
      <c r="R39" s="3"/>
      <c r="S39" s="3"/>
      <c r="T39" s="3"/>
    </row>
    <row r="40" spans="1:20" ht="17.25" customHeight="1">
      <c r="A40" s="46"/>
      <c r="B40" s="42" t="s">
        <v>26</v>
      </c>
      <c r="C40" s="39" t="s">
        <v>27</v>
      </c>
      <c r="D40" s="131">
        <f>SUM(D38:D39)</f>
        <v>183947000</v>
      </c>
      <c r="E40" s="39" t="s">
        <v>27</v>
      </c>
      <c r="F40" s="39" t="s">
        <v>27</v>
      </c>
      <c r="G40" s="39"/>
      <c r="H40" s="131">
        <f aca="true" t="shared" si="1" ref="H40:M40">SUM(H38:H39)</f>
        <v>183947000</v>
      </c>
      <c r="I40" s="131">
        <f t="shared" si="1"/>
        <v>0</v>
      </c>
      <c r="J40" s="131">
        <f t="shared" si="1"/>
        <v>1271430.69</v>
      </c>
      <c r="K40" s="131">
        <f t="shared" si="1"/>
        <v>5000000</v>
      </c>
      <c r="L40" s="131">
        <f t="shared" si="1"/>
        <v>15461033.510000002</v>
      </c>
      <c r="M40" s="131">
        <f t="shared" si="1"/>
        <v>178947000</v>
      </c>
      <c r="N40" s="131"/>
      <c r="O40" s="131"/>
      <c r="P40" s="39" t="s">
        <v>27</v>
      </c>
      <c r="Q40" s="39" t="s">
        <v>27</v>
      </c>
      <c r="R40" s="3"/>
      <c r="S40" s="3"/>
      <c r="T40" s="3"/>
    </row>
    <row r="41" spans="1:20" ht="17.25" customHeight="1">
      <c r="A41" s="43" t="s">
        <v>70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3"/>
      <c r="S41" s="3"/>
      <c r="T41" s="3"/>
    </row>
    <row r="42" spans="1:20" ht="13.5" customHeight="1">
      <c r="A42" s="132" t="s">
        <v>71</v>
      </c>
      <c r="B42" s="133"/>
      <c r="C42" s="134"/>
      <c r="D42" s="135"/>
      <c r="E42" s="35"/>
      <c r="F42" s="136"/>
      <c r="G42" s="137"/>
      <c r="H42" s="138"/>
      <c r="I42" s="138"/>
      <c r="J42" s="139"/>
      <c r="K42" s="138"/>
      <c r="L42" s="139"/>
      <c r="M42" s="140"/>
      <c r="N42" s="139"/>
      <c r="O42" s="139"/>
      <c r="P42" s="141"/>
      <c r="Q42" s="136"/>
      <c r="R42" s="3"/>
      <c r="S42" s="3"/>
      <c r="T42" s="3"/>
    </row>
    <row r="43" spans="1:20" ht="15.75" customHeight="1">
      <c r="A43" s="132"/>
      <c r="B43" s="142" t="s">
        <v>26</v>
      </c>
      <c r="C43" s="39" t="s">
        <v>27</v>
      </c>
      <c r="D43" s="123">
        <f>SUM(D42:D42)</f>
        <v>0</v>
      </c>
      <c r="E43" s="39" t="s">
        <v>27</v>
      </c>
      <c r="F43" s="39" t="s">
        <v>27</v>
      </c>
      <c r="G43" s="39"/>
      <c r="H43" s="123">
        <f aca="true" t="shared" si="2" ref="H43:O43">SUM(H42:H42)</f>
        <v>0</v>
      </c>
      <c r="I43" s="123">
        <f t="shared" si="2"/>
        <v>0</v>
      </c>
      <c r="J43" s="123">
        <f t="shared" si="2"/>
        <v>0</v>
      </c>
      <c r="K43" s="123">
        <f t="shared" si="2"/>
        <v>0</v>
      </c>
      <c r="L43" s="123">
        <f t="shared" si="2"/>
        <v>0</v>
      </c>
      <c r="M43" s="123">
        <f t="shared" si="2"/>
        <v>0</v>
      </c>
      <c r="N43" s="123">
        <f t="shared" si="2"/>
        <v>0</v>
      </c>
      <c r="O43" s="123">
        <f t="shared" si="2"/>
        <v>0</v>
      </c>
      <c r="P43" s="39" t="s">
        <v>27</v>
      </c>
      <c r="Q43" s="39" t="s">
        <v>27</v>
      </c>
      <c r="R43" s="3"/>
      <c r="S43" s="3"/>
      <c r="T43" s="3"/>
    </row>
    <row r="44" spans="1:20" ht="18" customHeight="1">
      <c r="A44" s="143"/>
      <c r="B44" s="144" t="s">
        <v>72</v>
      </c>
      <c r="C44" s="39" t="s">
        <v>27</v>
      </c>
      <c r="D44" s="123">
        <f>D43+D36+D40</f>
        <v>323091000</v>
      </c>
      <c r="E44" s="39" t="s">
        <v>27</v>
      </c>
      <c r="F44" s="39" t="s">
        <v>27</v>
      </c>
      <c r="G44" s="39"/>
      <c r="H44" s="123">
        <f aca="true" t="shared" si="3" ref="H44:O44">H43+H36+H40</f>
        <v>323091000</v>
      </c>
      <c r="I44" s="123">
        <f t="shared" si="3"/>
        <v>31784900</v>
      </c>
      <c r="J44" s="123">
        <f t="shared" si="3"/>
        <v>1271430.69</v>
      </c>
      <c r="K44" s="123">
        <f t="shared" si="3"/>
        <v>85759900</v>
      </c>
      <c r="L44" s="123">
        <f t="shared" si="3"/>
        <v>15682437.890000002</v>
      </c>
      <c r="M44" s="123">
        <f t="shared" si="3"/>
        <v>237331100</v>
      </c>
      <c r="N44" s="123">
        <f t="shared" si="3"/>
        <v>0</v>
      </c>
      <c r="O44" s="123">
        <f t="shared" si="3"/>
        <v>0</v>
      </c>
      <c r="P44" s="39" t="s">
        <v>27</v>
      </c>
      <c r="Q44" s="39" t="s">
        <v>27</v>
      </c>
      <c r="R44" s="3"/>
      <c r="S44" s="3"/>
      <c r="T44" s="3"/>
    </row>
    <row r="45" spans="1:20" ht="18" customHeight="1">
      <c r="A45" s="18"/>
      <c r="B45" s="145"/>
      <c r="C45" s="146"/>
      <c r="D45" s="147"/>
      <c r="E45" s="146"/>
      <c r="F45" s="146"/>
      <c r="G45" s="146"/>
      <c r="H45" s="147"/>
      <c r="I45" s="147"/>
      <c r="J45" s="147"/>
      <c r="K45" s="147"/>
      <c r="L45" s="147"/>
      <c r="M45" s="147"/>
      <c r="N45" s="147"/>
      <c r="O45" s="147"/>
      <c r="P45" s="146"/>
      <c r="Q45" s="146"/>
      <c r="R45" s="3"/>
      <c r="S45" s="3"/>
      <c r="T45" s="3"/>
    </row>
    <row r="46" spans="1:20" ht="19.5" customHeight="1">
      <c r="A46" s="148"/>
      <c r="B46" s="148"/>
      <c r="C46" s="149"/>
      <c r="D46" s="5"/>
      <c r="E46" s="5"/>
      <c r="F46" s="5"/>
      <c r="G46" s="148"/>
      <c r="H46" s="148"/>
      <c r="I46" s="5"/>
      <c r="J46" s="150"/>
      <c r="K46" s="148"/>
      <c r="L46" s="150"/>
      <c r="M46" s="151"/>
      <c r="N46" s="5"/>
      <c r="O46" s="5"/>
      <c r="P46" s="5"/>
      <c r="Q46" s="5"/>
      <c r="R46" s="3"/>
      <c r="S46" s="3"/>
      <c r="T46" s="3"/>
    </row>
    <row r="47" spans="1:20" ht="25.5" customHeight="1">
      <c r="A47" s="152"/>
      <c r="B47" s="15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ht="21.75" customHeight="1"/>
    <row r="49" ht="30" customHeight="1"/>
    <row r="50" ht="40.5" customHeight="1"/>
    <row r="54" ht="12.75">
      <c r="B54" s="153"/>
    </row>
  </sheetData>
  <sheetProtection/>
  <mergeCells count="85">
    <mergeCell ref="O30:O34"/>
    <mergeCell ref="P30:P34"/>
    <mergeCell ref="Q30:Q34"/>
    <mergeCell ref="A37:Q37"/>
    <mergeCell ref="A41:Q41"/>
    <mergeCell ref="I30:I34"/>
    <mergeCell ref="J30:J34"/>
    <mergeCell ref="K30:K34"/>
    <mergeCell ref="L30:L34"/>
    <mergeCell ref="M30:M34"/>
    <mergeCell ref="N30:N34"/>
    <mergeCell ref="O26:O29"/>
    <mergeCell ref="P26:P29"/>
    <mergeCell ref="Q26:Q29"/>
    <mergeCell ref="A30:A34"/>
    <mergeCell ref="B30:B34"/>
    <mergeCell ref="C30:C34"/>
    <mergeCell ref="D30:D34"/>
    <mergeCell ref="E30:E34"/>
    <mergeCell ref="G30:G34"/>
    <mergeCell ref="H30:H34"/>
    <mergeCell ref="I26:I29"/>
    <mergeCell ref="J26:J29"/>
    <mergeCell ref="K26:K29"/>
    <mergeCell ref="L26:L29"/>
    <mergeCell ref="M26:M29"/>
    <mergeCell ref="N26:N29"/>
    <mergeCell ref="O20:O25"/>
    <mergeCell ref="P20:P25"/>
    <mergeCell ref="Q20:Q25"/>
    <mergeCell ref="A26:A29"/>
    <mergeCell ref="B26:B29"/>
    <mergeCell ref="C26:C29"/>
    <mergeCell ref="D26:D29"/>
    <mergeCell ref="E26:E29"/>
    <mergeCell ref="G26:G29"/>
    <mergeCell ref="H26:H29"/>
    <mergeCell ref="I20:I25"/>
    <mergeCell ref="J20:J25"/>
    <mergeCell ref="K20:K25"/>
    <mergeCell ref="L20:L25"/>
    <mergeCell ref="M20:M25"/>
    <mergeCell ref="N20:N25"/>
    <mergeCell ref="O17:O19"/>
    <mergeCell ref="P17:P19"/>
    <mergeCell ref="Q17:Q19"/>
    <mergeCell ref="A20:A25"/>
    <mergeCell ref="B20:B25"/>
    <mergeCell ref="C20:C25"/>
    <mergeCell ref="D20:D25"/>
    <mergeCell ref="E20:E25"/>
    <mergeCell ref="G20:G25"/>
    <mergeCell ref="H20:H25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2022-12-15T06:46:21Z</dcterms:created>
  <dcterms:modified xsi:type="dcterms:W3CDTF">2022-12-15T06:47:00Z</dcterms:modified>
  <cp:category/>
  <cp:version/>
  <cp:contentType/>
  <cp:contentStatus/>
</cp:coreProperties>
</file>