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1880" windowHeight="6720" activeTab="1"/>
  </bookViews>
  <sheets>
    <sheet name="стоим показ 2014-2016" sheetId="1" r:id="rId1"/>
    <sheet name="натур показ 2014-2016" sheetId="2" r:id="rId2"/>
  </sheets>
  <definedNames>
    <definedName name="_xlnm.Print_Area" localSheetId="1">'натур показ 2014-2016'!$A$1:$H$48</definedName>
  </definedNames>
  <calcPr fullCalcOnLoad="1"/>
</workbook>
</file>

<file path=xl/sharedStrings.xml><?xml version="1.0" encoding="utf-8"?>
<sst xmlns="http://schemas.openxmlformats.org/spreadsheetml/2006/main" count="216" uniqueCount="80">
  <si>
    <t>№ п/п</t>
  </si>
  <si>
    <t>Обеспечение бесплатным молоком отдельных категорий обучающихся</t>
  </si>
  <si>
    <t>Обеспечение бесплатным питанием отдельных категорий обучающихся</t>
  </si>
  <si>
    <t xml:space="preserve">Организация отдыха в каникулярное время </t>
  </si>
  <si>
    <t xml:space="preserve">Информационно-методическое сопровождение образовательного процесса учреждений системы образования ЗАТО Александровск </t>
  </si>
  <si>
    <t xml:space="preserve">Хозяйственно-эксплутационное обслуживание учреждений образования и образовательных учреждений ЗАТО Александровск </t>
  </si>
  <si>
    <t>Раздел 1 "Муниципальные услуги"</t>
  </si>
  <si>
    <t>Услуга по реализации программ дополнительного образования детей в сфере культуры и искусства</t>
  </si>
  <si>
    <t>Услуга по осуществлению библиотечного, библиографического и информационного обслуживания пользователей</t>
  </si>
  <si>
    <t>Услуга по публикации музейных предметов,музейных коллекций путем публичного показа,воспроизведения в печатных изданиях, на электронных и других видах носителей,в том числе в виртуальном режиме</t>
  </si>
  <si>
    <t>Работа по формированию и учету музейного фонда</t>
  </si>
  <si>
    <t>Работа по формированию и учёту фондов библиотек</t>
  </si>
  <si>
    <t>Работа по библиографической обработке документов и организации каталогов</t>
  </si>
  <si>
    <t>Количество обучающихся</t>
  </si>
  <si>
    <t>Услуга по организации деятельности клубных формирований</t>
  </si>
  <si>
    <t>Количество клубных формирований</t>
  </si>
  <si>
    <t>Работа по хранению, изучению и обеспечению сохранности предметов музейного фонда</t>
  </si>
  <si>
    <t>Выполнение работ по вовлечению молодежи в социальную практику, включая гражданско-патриотическое воспитание молодежи</t>
  </si>
  <si>
    <t>Количество посетителей</t>
  </si>
  <si>
    <t>Раздел 2 "Муниципальные работы"</t>
  </si>
  <si>
    <t>Количесво внесенных библиографических записей в электронный каталог</t>
  </si>
  <si>
    <t>Количество учреждений</t>
  </si>
  <si>
    <t>Наименование муниципальной услуги (работы)</t>
  </si>
  <si>
    <t>Наименование        натурального показателя объема муниципальной услуги (работы)</t>
  </si>
  <si>
    <t>человек</t>
  </si>
  <si>
    <t>Единица измерения натурального показателя объема муниципальной услуги (работы)</t>
  </si>
  <si>
    <t>Количество           мероприятий</t>
  </si>
  <si>
    <t>Количество          мероприятий</t>
  </si>
  <si>
    <t>Количество            экзепляров библиотечного фонда</t>
  </si>
  <si>
    <t>Количество             молодежи</t>
  </si>
  <si>
    <t>2014 год</t>
  </si>
  <si>
    <t>2015 год</t>
  </si>
  <si>
    <t>плановый период</t>
  </si>
  <si>
    <t>Оценка потребности в предоставлении муниципальных услуг (работ) по годам</t>
  </si>
  <si>
    <t>Результаты оценки потребности в предоставлении муниципальных услуг (работ) в натуральном выражении на очередной финансовый год и плановый период</t>
  </si>
  <si>
    <t>Количество           предметов музейного фонда</t>
  </si>
  <si>
    <t>Количество             предметов основного музейного фонда</t>
  </si>
  <si>
    <t>Результаты оценки потребности в предоставлении муниципальных услуг (работ) в стоимостном выражении на очередной финансовый год и плановый период</t>
  </si>
  <si>
    <t>учреждение</t>
  </si>
  <si>
    <t>Управление культуры, спорта и молодежной политики администрации ЗАТО Александровск</t>
  </si>
  <si>
    <t>Управление образования администрации ЗАТО Александровск</t>
  </si>
  <si>
    <t>Работа по проведению фестивалей, смотров, конкурсов, выставок, конференций и иных программных мероприятий силами учреждения</t>
  </si>
  <si>
    <t>Работа по организации в границах городского округа электро-, тепло-, газо-и водоснабжения, водоотведения в части снижения дебиторской задолженности за оказанные услуги</t>
  </si>
  <si>
    <t>Управление муниципальной собственностью администрации ЗАТО Александровск</t>
  </si>
  <si>
    <t>единиц</t>
  </si>
  <si>
    <r>
      <t>Предоставление общедоступного и бесплатного начального общего и дополнительного образования по основным общеобразовательным программам в общеобразовательных организациях</t>
    </r>
    <r>
      <rPr>
        <sz val="10"/>
        <color indexed="9"/>
        <rFont val="Times New Roman"/>
        <family val="1"/>
      </rPr>
      <t xml:space="preserve"> </t>
    </r>
  </si>
  <si>
    <t xml:space="preserve">Предоставление общедоступного и бесплатного основного общего и дополнительного образования по основным общеобразовательным программам в общеобразовательных организациях </t>
  </si>
  <si>
    <t>Предоставление общедоступного и бесплатного среднего  общего и дополнительного образования по основным общеобразовательным программам в общеобразовательных организациях</t>
  </si>
  <si>
    <t>рубли</t>
  </si>
  <si>
    <r>
      <t xml:space="preserve">Предоставление дополнительного образования детей в муниципальных образовательных организациях </t>
    </r>
    <r>
      <rPr>
        <sz val="10"/>
        <color indexed="9"/>
        <rFont val="Times New Roman"/>
        <family val="1"/>
      </rPr>
      <t>(Постановление №169 от 02.02.2015)</t>
    </r>
  </si>
  <si>
    <t>Единица измерения объема услуг (работ)</t>
  </si>
  <si>
    <t xml:space="preserve">Предоставление дошкольного общего образования детям-инвалидам в соответствии с индивидуальной программой реабилитации инвалида </t>
  </si>
  <si>
    <r>
      <t>Предоставление начального общего образования детям-инвалидам в соответствии с индивидуальной программой реабилитации инвалида</t>
    </r>
    <r>
      <rPr>
        <sz val="10"/>
        <color indexed="9"/>
        <rFont val="Times New Roman"/>
        <family val="1"/>
      </rPr>
      <t xml:space="preserve"> </t>
    </r>
  </si>
  <si>
    <r>
      <t>Предоставление основного общего образования детям-инвалидам в соответствии с индивидуальной программой реабилитации инвалида</t>
    </r>
    <r>
      <rPr>
        <sz val="10"/>
        <color indexed="9"/>
        <rFont val="Times New Roman"/>
        <family val="1"/>
      </rPr>
      <t xml:space="preserve"> </t>
    </r>
  </si>
  <si>
    <t xml:space="preserve">Предоставление среднего общего образования детям-инвалидам в соответствии с индивидуальной программой реабилитации инвалида </t>
  </si>
  <si>
    <t>х</t>
  </si>
  <si>
    <t>Организация отдыха детей в каникулярное время</t>
  </si>
  <si>
    <r>
      <t>Информационно-методическое сопровождение образовательного процесса организаций системы образования ЗАТО Александровск</t>
    </r>
    <r>
      <rPr>
        <sz val="10"/>
        <color indexed="9"/>
        <rFont val="Times New Roman"/>
        <family val="1"/>
      </rPr>
      <t xml:space="preserve"> </t>
    </r>
  </si>
  <si>
    <t xml:space="preserve">Хозяйственно-эксплуатационное обслуживание учреждений образования и образовательных организаций ЗАТО Александровск </t>
  </si>
  <si>
    <t xml:space="preserve">Обеспечение бесплатным молоком отдельных категорий обучающихся </t>
  </si>
  <si>
    <t>2016 год</t>
  </si>
  <si>
    <t>2017  год</t>
  </si>
  <si>
    <t xml:space="preserve">Предоставление общедоступного  бесплатного дошкольного образования по основным общеобразовательным программам </t>
  </si>
  <si>
    <t xml:space="preserve">Осуществление присмотра и ухода за детьми, содержание детей в муниципальных образовательных организациях </t>
  </si>
  <si>
    <t>Предоставление общедоступного и бесплатного начального общего и дополнительного образования по основным общеобразовательным программам в общеобразовательных организациях</t>
  </si>
  <si>
    <r>
      <t>Предоставление общедоступного и бесплатного среднего  общего и дополнительного образования по основным общеобразовательным программам в общеобразовательных организациях</t>
    </r>
    <r>
      <rPr>
        <sz val="10"/>
        <color indexed="9"/>
        <rFont val="Times New Roman"/>
        <family val="1"/>
      </rPr>
      <t xml:space="preserve"> </t>
    </r>
  </si>
  <si>
    <r>
      <t>Предоставление дошкольного общего образования детям-инвалидам в соответствии с индивидуальной программой реабилитации инвалида</t>
    </r>
    <r>
      <rPr>
        <sz val="10"/>
        <color indexed="9"/>
        <rFont val="Times New Roman"/>
        <family val="1"/>
      </rPr>
      <t xml:space="preserve"> </t>
    </r>
  </si>
  <si>
    <t xml:space="preserve">Предоставление начального общего образования детям-инвалидам в соответствии с индивидуальной программой реабилитации инвалида </t>
  </si>
  <si>
    <t xml:space="preserve">Предоставление основного общего образования детям-инвалидам в соответствии с индивидуальной программой реабилитации инвалида </t>
  </si>
  <si>
    <r>
      <t>Предоставление среднего общего образования детям-инвалидам в соответствии с индивидуальной программой реабилитации инвалида</t>
    </r>
    <r>
      <rPr>
        <sz val="10"/>
        <color indexed="9"/>
        <rFont val="Times New Roman"/>
        <family val="1"/>
      </rPr>
      <t xml:space="preserve"> </t>
    </r>
  </si>
  <si>
    <t>Х</t>
  </si>
  <si>
    <t>Количество человек</t>
  </si>
  <si>
    <t>Организация и осуществление мероприятий по работе с молодежью</t>
  </si>
  <si>
    <t xml:space="preserve">Количество выданных экземпляров </t>
  </si>
  <si>
    <t>Количество поданных  в суд исковых заявлений</t>
  </si>
  <si>
    <t>Услуга по организации в границах городского округа электро-, тепло-, газо-и водоснабжения, водоотведения в части снижения дебиторской задолженности за оказанные услуги</t>
  </si>
  <si>
    <t>Количество направленных исполнительных документов в органы судебных приставов для принудительного исполнения</t>
  </si>
  <si>
    <t>Администрация ЗАТО Александровск</t>
  </si>
  <si>
    <t>Организация предоставления государственных и муниципальных услуг</t>
  </si>
  <si>
    <t>Количество оказанных услуг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</si>
</sst>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0"/>
  </numFmts>
  <fonts count="4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86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34" borderId="0" xfId="0" applyFont="1" applyFill="1" applyAlignment="1">
      <alignment/>
    </xf>
    <xf numFmtId="0" fontId="5" fillId="19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="75" zoomScaleNormal="75" zoomScalePageLayoutView="0" workbookViewId="0" topLeftCell="A1">
      <selection activeCell="C7" sqref="C7"/>
    </sheetView>
  </sheetViews>
  <sheetFormatPr defaultColWidth="9.140625" defaultRowHeight="12.75"/>
  <cols>
    <col min="1" max="1" width="5.7109375" style="1" customWidth="1"/>
    <col min="2" max="2" width="63.00390625" style="1" customWidth="1"/>
    <col min="3" max="3" width="15.28125" style="1" customWidth="1"/>
    <col min="4" max="4" width="15.8515625" style="52" customWidth="1"/>
    <col min="5" max="5" width="16.421875" style="52" customWidth="1"/>
    <col min="6" max="6" width="16.8515625" style="54" customWidth="1"/>
    <col min="7" max="7" width="15.421875" style="55" customWidth="1"/>
    <col min="8" max="8" width="18.140625" style="1" customWidth="1"/>
    <col min="9" max="9" width="13.57421875" style="1" customWidth="1"/>
    <col min="10" max="10" width="19.421875" style="1" customWidth="1"/>
    <col min="11" max="11" width="15.57421875" style="1" customWidth="1"/>
    <col min="12" max="12" width="14.421875" style="1" customWidth="1"/>
    <col min="13" max="13" width="19.57421875" style="1" customWidth="1"/>
    <col min="14" max="14" width="15.28125" style="1" customWidth="1"/>
    <col min="15" max="15" width="18.28125" style="1" customWidth="1"/>
    <col min="16" max="16" width="19.28125" style="1" customWidth="1"/>
    <col min="17" max="17" width="14.8515625" style="1" customWidth="1"/>
    <col min="18" max="18" width="17.28125" style="1" customWidth="1"/>
    <col min="19" max="19" width="15.57421875" style="1" customWidth="1"/>
    <col min="20" max="20" width="13.7109375" style="1" customWidth="1"/>
    <col min="21" max="21" width="15.28125" style="1" customWidth="1"/>
    <col min="22" max="22" width="19.8515625" style="1" customWidth="1"/>
    <col min="23" max="23" width="22.57421875" style="1" customWidth="1"/>
    <col min="24" max="16384" width="9.140625" style="1" customWidth="1"/>
  </cols>
  <sheetData>
    <row r="1" spans="1:7" ht="65.25" customHeight="1">
      <c r="A1" s="60" t="s">
        <v>37</v>
      </c>
      <c r="B1" s="60"/>
      <c r="C1" s="60"/>
      <c r="D1" s="60"/>
      <c r="E1" s="60"/>
      <c r="F1" s="60"/>
      <c r="G1" s="60"/>
    </row>
    <row r="2" spans="1:7" ht="33.75" customHeight="1">
      <c r="A2" s="61" t="s">
        <v>0</v>
      </c>
      <c r="B2" s="61" t="s">
        <v>22</v>
      </c>
      <c r="C2" s="64" t="s">
        <v>50</v>
      </c>
      <c r="D2" s="65" t="s">
        <v>33</v>
      </c>
      <c r="E2" s="66"/>
      <c r="F2" s="66"/>
      <c r="G2" s="67"/>
    </row>
    <row r="3" spans="1:7" s="2" customFormat="1" ht="29.25" customHeight="1">
      <c r="A3" s="62"/>
      <c r="B3" s="62"/>
      <c r="C3" s="64"/>
      <c r="D3" s="68" t="s">
        <v>30</v>
      </c>
      <c r="E3" s="68" t="s">
        <v>31</v>
      </c>
      <c r="F3" s="70" t="s">
        <v>32</v>
      </c>
      <c r="G3" s="69"/>
    </row>
    <row r="4" spans="1:7" s="2" customFormat="1" ht="31.5" customHeight="1">
      <c r="A4" s="63"/>
      <c r="B4" s="63"/>
      <c r="C4" s="64"/>
      <c r="D4" s="68"/>
      <c r="E4" s="69"/>
      <c r="F4" s="10" t="s">
        <v>60</v>
      </c>
      <c r="G4" s="11" t="s">
        <v>61</v>
      </c>
    </row>
    <row r="5" spans="1:7" s="2" customFormat="1" ht="25.5" customHeight="1">
      <c r="A5" s="71" t="s">
        <v>6</v>
      </c>
      <c r="B5" s="71"/>
      <c r="C5" s="71"/>
      <c r="D5" s="71"/>
      <c r="E5" s="71"/>
      <c r="F5" s="71"/>
      <c r="G5" s="71"/>
    </row>
    <row r="6" spans="1:7" s="2" customFormat="1" ht="25.5" customHeight="1">
      <c r="A6" s="57"/>
      <c r="B6" s="77" t="s">
        <v>77</v>
      </c>
      <c r="C6" s="77"/>
      <c r="D6" s="77"/>
      <c r="E6" s="77"/>
      <c r="F6" s="77"/>
      <c r="G6" s="78"/>
    </row>
    <row r="7" spans="1:7" s="56" customFormat="1" ht="39.75" customHeight="1">
      <c r="A7" s="58">
        <v>1</v>
      </c>
      <c r="B7" s="45" t="s">
        <v>78</v>
      </c>
      <c r="C7" s="15" t="s">
        <v>48</v>
      </c>
      <c r="D7" s="59">
        <v>2954895.23</v>
      </c>
      <c r="E7" s="59">
        <v>20935433.42</v>
      </c>
      <c r="F7" s="59">
        <v>20660500</v>
      </c>
      <c r="G7" s="59">
        <v>20879810</v>
      </c>
    </row>
    <row r="8" spans="1:7" s="2" customFormat="1" ht="25.5" customHeight="1">
      <c r="A8" s="76" t="s">
        <v>40</v>
      </c>
      <c r="B8" s="77"/>
      <c r="C8" s="77"/>
      <c r="D8" s="77"/>
      <c r="E8" s="77"/>
      <c r="F8" s="77"/>
      <c r="G8" s="78"/>
    </row>
    <row r="9" spans="1:8" s="3" customFormat="1" ht="31.5" customHeight="1">
      <c r="A9" s="13">
        <v>1</v>
      </c>
      <c r="B9" s="17" t="s">
        <v>62</v>
      </c>
      <c r="C9" s="15" t="s">
        <v>48</v>
      </c>
      <c r="D9" s="18">
        <v>281074912</v>
      </c>
      <c r="E9" s="18">
        <v>291556389</v>
      </c>
      <c r="F9" s="18">
        <v>329925708</v>
      </c>
      <c r="G9" s="18">
        <v>343994240</v>
      </c>
      <c r="H9" s="30"/>
    </row>
    <row r="10" spans="1:9" s="3" customFormat="1" ht="34.5" customHeight="1">
      <c r="A10" s="13">
        <v>2</v>
      </c>
      <c r="B10" s="17" t="s">
        <v>63</v>
      </c>
      <c r="C10" s="15" t="s">
        <v>48</v>
      </c>
      <c r="D10" s="18">
        <v>188080860.56</v>
      </c>
      <c r="E10" s="18">
        <v>182110757.35</v>
      </c>
      <c r="F10" s="18">
        <v>224996611.1</v>
      </c>
      <c r="G10" s="18">
        <v>231818513.9</v>
      </c>
      <c r="H10" s="31"/>
      <c r="I10" s="29"/>
    </row>
    <row r="11" spans="1:8" s="3" customFormat="1" ht="43.5" customHeight="1">
      <c r="A11" s="13">
        <v>3</v>
      </c>
      <c r="B11" s="17" t="s">
        <v>64</v>
      </c>
      <c r="C11" s="15" t="s">
        <v>48</v>
      </c>
      <c r="D11" s="18">
        <f>117460965.8+41936083.64-515070</f>
        <v>158881979.44</v>
      </c>
      <c r="E11" s="18">
        <f>163974849.37+406221.65-501300.5</f>
        <v>163879770.52</v>
      </c>
      <c r="F11" s="18">
        <f>167571294.73+937132.53</f>
        <v>168508427.26</v>
      </c>
      <c r="G11" s="18">
        <f>172138051.4+1304322.94-559542.5</f>
        <v>172882831.84</v>
      </c>
      <c r="H11" s="31"/>
    </row>
    <row r="12" spans="1:8" s="3" customFormat="1" ht="42" customHeight="1">
      <c r="A12" s="13">
        <v>4</v>
      </c>
      <c r="B12" s="17" t="s">
        <v>46</v>
      </c>
      <c r="C12" s="15" t="s">
        <v>48</v>
      </c>
      <c r="D12" s="18">
        <f>137693999.3+42958914.95-515070</f>
        <v>180137844.25</v>
      </c>
      <c r="E12" s="18">
        <f>201307433.52+416129.49-501300.5</f>
        <v>201222262.51000002</v>
      </c>
      <c r="F12" s="18">
        <f>212665871.24+959989.42</f>
        <v>213625860.66</v>
      </c>
      <c r="G12" s="18">
        <f>225721427.63+1336135.69-559542.5</f>
        <v>226498020.82</v>
      </c>
      <c r="H12" s="31"/>
    </row>
    <row r="13" spans="1:7" s="3" customFormat="1" ht="45.75" customHeight="1">
      <c r="A13" s="13">
        <v>5</v>
      </c>
      <c r="B13" s="17" t="s">
        <v>47</v>
      </c>
      <c r="C13" s="15" t="s">
        <v>48</v>
      </c>
      <c r="D13" s="18">
        <f>39462578.9+17388132.24</f>
        <v>56850711.14</v>
      </c>
      <c r="E13" s="18">
        <f>54079356.65+168433.36</f>
        <v>54247790.01</v>
      </c>
      <c r="F13" s="18">
        <f>61860255.76+388567.15</f>
        <v>62248822.91</v>
      </c>
      <c r="G13" s="18">
        <f>61112091.13+540816.83</f>
        <v>61652907.96</v>
      </c>
    </row>
    <row r="14" spans="1:8" s="3" customFormat="1" ht="33" customHeight="1">
      <c r="A14" s="13">
        <v>6</v>
      </c>
      <c r="B14" s="17" t="s">
        <v>49</v>
      </c>
      <c r="C14" s="15" t="s">
        <v>48</v>
      </c>
      <c r="D14" s="18">
        <f>168802759.17+12512827.97+7451599+575647</f>
        <v>189342833.14</v>
      </c>
      <c r="E14" s="18">
        <f>183711081.66+2376010+13685381</f>
        <v>199772472.66</v>
      </c>
      <c r="F14" s="18">
        <f>189702692.83+14378778.14</f>
        <v>204081470.97000003</v>
      </c>
      <c r="G14" s="18">
        <f>197051048.51+15040325.27</f>
        <v>212091373.78</v>
      </c>
      <c r="H14" s="32"/>
    </row>
    <row r="15" spans="1:9" s="3" customFormat="1" ht="37.5" customHeight="1">
      <c r="A15" s="13">
        <v>7</v>
      </c>
      <c r="B15" s="17" t="s">
        <v>51</v>
      </c>
      <c r="C15" s="15" t="s">
        <v>48</v>
      </c>
      <c r="D15" s="18">
        <v>2816968.73</v>
      </c>
      <c r="E15" s="20" t="s">
        <v>55</v>
      </c>
      <c r="F15" s="20" t="s">
        <v>55</v>
      </c>
      <c r="G15" s="20" t="s">
        <v>55</v>
      </c>
      <c r="I15" s="29"/>
    </row>
    <row r="16" spans="1:9" s="3" customFormat="1" ht="33.75" customHeight="1">
      <c r="A16" s="13">
        <v>8</v>
      </c>
      <c r="B16" s="17" t="s">
        <v>52</v>
      </c>
      <c r="C16" s="15" t="s">
        <v>48</v>
      </c>
      <c r="D16" s="18">
        <v>4220146.71</v>
      </c>
      <c r="E16" s="20" t="s">
        <v>55</v>
      </c>
      <c r="F16" s="20" t="s">
        <v>55</v>
      </c>
      <c r="G16" s="20" t="s">
        <v>55</v>
      </c>
      <c r="I16" s="33"/>
    </row>
    <row r="17" spans="1:9" s="3" customFormat="1" ht="34.5" customHeight="1">
      <c r="A17" s="13">
        <v>9</v>
      </c>
      <c r="B17" s="17" t="s">
        <v>53</v>
      </c>
      <c r="C17" s="15" t="s">
        <v>48</v>
      </c>
      <c r="D17" s="18">
        <v>4964297</v>
      </c>
      <c r="E17" s="20" t="s">
        <v>55</v>
      </c>
      <c r="F17" s="20" t="s">
        <v>55</v>
      </c>
      <c r="G17" s="20" t="s">
        <v>55</v>
      </c>
      <c r="I17" s="33"/>
    </row>
    <row r="18" spans="1:9" s="3" customFormat="1" ht="33" customHeight="1">
      <c r="A18" s="13">
        <v>10</v>
      </c>
      <c r="B18" s="17" t="s">
        <v>54</v>
      </c>
      <c r="C18" s="15" t="s">
        <v>48</v>
      </c>
      <c r="D18" s="18">
        <v>286459</v>
      </c>
      <c r="E18" s="20" t="s">
        <v>55</v>
      </c>
      <c r="F18" s="20" t="s">
        <v>55</v>
      </c>
      <c r="G18" s="20" t="s">
        <v>55</v>
      </c>
      <c r="I18" s="33"/>
    </row>
    <row r="19" spans="1:7" s="3" customFormat="1" ht="33" customHeight="1">
      <c r="A19" s="73" t="s">
        <v>39</v>
      </c>
      <c r="B19" s="74"/>
      <c r="C19" s="74"/>
      <c r="D19" s="74"/>
      <c r="E19" s="74"/>
      <c r="F19" s="74"/>
      <c r="G19" s="75"/>
    </row>
    <row r="20" spans="1:7" s="3" customFormat="1" ht="33.75" customHeight="1">
      <c r="A20" s="13">
        <v>1</v>
      </c>
      <c r="B20" s="14" t="s">
        <v>7</v>
      </c>
      <c r="C20" s="15" t="s">
        <v>48</v>
      </c>
      <c r="D20" s="20">
        <f>63171139.34+835133</f>
        <v>64006272.34</v>
      </c>
      <c r="E20" s="20">
        <f>63143334+1146246+212870-842322-47500.6</f>
        <v>63612627.4</v>
      </c>
      <c r="F20" s="20">
        <f>62417285.2</f>
        <v>62417285.2</v>
      </c>
      <c r="G20" s="20">
        <f>63673812</f>
        <v>63673812</v>
      </c>
    </row>
    <row r="21" spans="1:7" s="3" customFormat="1" ht="32.25" customHeight="1">
      <c r="A21" s="13">
        <v>2</v>
      </c>
      <c r="B21" s="45" t="s">
        <v>72</v>
      </c>
      <c r="C21" s="15" t="s">
        <v>48</v>
      </c>
      <c r="D21" s="20">
        <v>15974321</v>
      </c>
      <c r="E21" s="20">
        <f>16237400-185250</f>
        <v>16052150</v>
      </c>
      <c r="F21" s="20">
        <f>16340830</f>
        <v>16340830</v>
      </c>
      <c r="G21" s="20">
        <f>16531990</f>
        <v>16531990</v>
      </c>
    </row>
    <row r="22" spans="1:7" s="3" customFormat="1" ht="33.75" customHeight="1">
      <c r="A22" s="13">
        <v>3</v>
      </c>
      <c r="B22" s="17" t="s">
        <v>14</v>
      </c>
      <c r="C22" s="15" t="s">
        <v>48</v>
      </c>
      <c r="D22" s="44">
        <f>98051727.21-762775.81</f>
        <v>97288951.39999999</v>
      </c>
      <c r="E22" s="44">
        <f>109003140+5894645-1300756.8-3530-1038245</f>
        <v>112555253.2</v>
      </c>
      <c r="F22" s="44">
        <f>99599610+2786260-3530-1102940</f>
        <v>101279400</v>
      </c>
      <c r="G22" s="44">
        <f>106041424+2906570-3530-1159780</f>
        <v>107784684</v>
      </c>
    </row>
    <row r="23" spans="1:23" s="3" customFormat="1" ht="45.75" customHeight="1">
      <c r="A23" s="13">
        <v>4</v>
      </c>
      <c r="B23" s="17" t="s">
        <v>8</v>
      </c>
      <c r="C23" s="15" t="s">
        <v>48</v>
      </c>
      <c r="D23" s="48">
        <v>37814164.69</v>
      </c>
      <c r="E23" s="48">
        <v>41796630.05</v>
      </c>
      <c r="F23" s="48">
        <f>36222678.39+510650-1340-431260</f>
        <v>36300728.39</v>
      </c>
      <c r="G23" s="48">
        <f>34730741.48+535822-1340-453482</f>
        <v>34811741.48</v>
      </c>
      <c r="W23" s="29"/>
    </row>
    <row r="24" spans="1:7" s="3" customFormat="1" ht="43.5" customHeight="1">
      <c r="A24" s="13">
        <v>5</v>
      </c>
      <c r="B24" s="17" t="s">
        <v>9</v>
      </c>
      <c r="C24" s="15" t="s">
        <v>48</v>
      </c>
      <c r="D24" s="48">
        <f>11532136.3+405004</f>
        <v>11937140.3</v>
      </c>
      <c r="E24" s="48">
        <f>14039910.72+477700-120360</f>
        <v>14397250.72</v>
      </c>
      <c r="F24" s="48">
        <f>14158702.8</f>
        <v>14158702.8</v>
      </c>
      <c r="G24" s="48">
        <f>14366226</f>
        <v>14366226</v>
      </c>
    </row>
    <row r="25" spans="1:7" s="19" customFormat="1" ht="24" customHeight="1">
      <c r="A25" s="72" t="s">
        <v>43</v>
      </c>
      <c r="B25" s="72"/>
      <c r="C25" s="72"/>
      <c r="D25" s="72"/>
      <c r="E25" s="72"/>
      <c r="F25" s="72"/>
      <c r="G25" s="72"/>
    </row>
    <row r="26" spans="1:7" s="19" customFormat="1" ht="39.75" customHeight="1">
      <c r="A26" s="13">
        <v>1</v>
      </c>
      <c r="B26" s="14" t="s">
        <v>75</v>
      </c>
      <c r="C26" s="15" t="s">
        <v>48</v>
      </c>
      <c r="D26" s="18" t="s">
        <v>55</v>
      </c>
      <c r="E26" s="18">
        <v>5867410</v>
      </c>
      <c r="F26" s="18">
        <v>6389020</v>
      </c>
      <c r="G26" s="18">
        <v>6261240</v>
      </c>
    </row>
    <row r="27" spans="1:7" s="3" customFormat="1" ht="29.25" customHeight="1">
      <c r="A27" s="71" t="s">
        <v>19</v>
      </c>
      <c r="B27" s="71"/>
      <c r="C27" s="71"/>
      <c r="D27" s="71"/>
      <c r="E27" s="71"/>
      <c r="F27" s="71"/>
      <c r="G27" s="71"/>
    </row>
    <row r="28" spans="1:7" s="3" customFormat="1" ht="23.25" customHeight="1">
      <c r="A28" s="76" t="s">
        <v>40</v>
      </c>
      <c r="B28" s="77"/>
      <c r="C28" s="77"/>
      <c r="D28" s="77"/>
      <c r="E28" s="77"/>
      <c r="F28" s="77"/>
      <c r="G28" s="78"/>
    </row>
    <row r="29" spans="1:9" s="3" customFormat="1" ht="31.5" customHeight="1">
      <c r="A29" s="13">
        <v>1</v>
      </c>
      <c r="B29" s="17" t="s">
        <v>56</v>
      </c>
      <c r="C29" s="15" t="s">
        <v>48</v>
      </c>
      <c r="D29" s="18">
        <v>13127243</v>
      </c>
      <c r="E29" s="18">
        <v>12579247</v>
      </c>
      <c r="F29" s="18">
        <v>12431072</v>
      </c>
      <c r="G29" s="18">
        <v>12285846</v>
      </c>
      <c r="I29" s="29"/>
    </row>
    <row r="30" spans="1:7" s="3" customFormat="1" ht="33.75" customHeight="1">
      <c r="A30" s="13">
        <v>2</v>
      </c>
      <c r="B30" s="17" t="s">
        <v>57</v>
      </c>
      <c r="C30" s="15" t="s">
        <v>48</v>
      </c>
      <c r="D30" s="18">
        <f>22989063+410914</f>
        <v>23399977</v>
      </c>
      <c r="E30" s="18">
        <f>23106624+465321</f>
        <v>23571945</v>
      </c>
      <c r="F30" s="18">
        <f>23351393+492270</f>
        <v>23843663</v>
      </c>
      <c r="G30" s="18">
        <f>23587061+518050</f>
        <v>24105111</v>
      </c>
    </row>
    <row r="31" spans="1:8" s="3" customFormat="1" ht="33.75" customHeight="1">
      <c r="A31" s="13">
        <v>3</v>
      </c>
      <c r="B31" s="17" t="s">
        <v>58</v>
      </c>
      <c r="C31" s="15" t="s">
        <v>48</v>
      </c>
      <c r="D31" s="18">
        <f>28284131+116738</f>
        <v>28400869</v>
      </c>
      <c r="E31" s="18">
        <f>27844424.6029397+75631.3970602688</f>
        <v>27920055.999999966</v>
      </c>
      <c r="F31" s="18">
        <f>28108519+79280</f>
        <v>28187799</v>
      </c>
      <c r="G31" s="18">
        <f>28362989+82770</f>
        <v>28445759</v>
      </c>
      <c r="H31" s="29"/>
    </row>
    <row r="32" spans="1:7" s="3" customFormat="1" ht="26.25" customHeight="1">
      <c r="A32" s="13">
        <v>4</v>
      </c>
      <c r="B32" s="17" t="s">
        <v>59</v>
      </c>
      <c r="C32" s="15" t="s">
        <v>48</v>
      </c>
      <c r="D32" s="18">
        <f>6791464+33830</f>
        <v>6825294</v>
      </c>
      <c r="E32" s="18">
        <v>6871444</v>
      </c>
      <c r="F32" s="18">
        <f>6901645+11720</f>
        <v>6913365</v>
      </c>
      <c r="G32" s="18">
        <v>6937179.9</v>
      </c>
    </row>
    <row r="33" spans="1:7" s="3" customFormat="1" ht="26.25" customHeight="1">
      <c r="A33" s="13">
        <v>5</v>
      </c>
      <c r="B33" s="17" t="s">
        <v>2</v>
      </c>
      <c r="C33" s="15" t="s">
        <v>48</v>
      </c>
      <c r="D33" s="18">
        <v>15275700</v>
      </c>
      <c r="E33" s="18">
        <v>14768500</v>
      </c>
      <c r="F33" s="18">
        <v>14768500</v>
      </c>
      <c r="G33" s="18">
        <v>14768500</v>
      </c>
    </row>
    <row r="34" spans="1:7" s="3" customFormat="1" ht="26.25" customHeight="1">
      <c r="A34" s="73" t="s">
        <v>39</v>
      </c>
      <c r="B34" s="74"/>
      <c r="C34" s="74"/>
      <c r="D34" s="74"/>
      <c r="E34" s="74"/>
      <c r="F34" s="74"/>
      <c r="G34" s="75"/>
    </row>
    <row r="35" spans="1:7" s="19" customFormat="1" ht="31.5" customHeight="1">
      <c r="A35" s="13">
        <v>1</v>
      </c>
      <c r="B35" s="14" t="s">
        <v>11</v>
      </c>
      <c r="C35" s="15" t="s">
        <v>48</v>
      </c>
      <c r="D35" s="44">
        <v>10178283.18</v>
      </c>
      <c r="E35" s="44">
        <f>5857882.15</f>
        <v>5857882.15</v>
      </c>
      <c r="F35" s="44">
        <v>6762760.18</v>
      </c>
      <c r="G35" s="44">
        <v>8447027.79</v>
      </c>
    </row>
    <row r="36" spans="1:7" s="19" customFormat="1" ht="37.5" customHeight="1">
      <c r="A36" s="13">
        <v>2</v>
      </c>
      <c r="B36" s="14" t="s">
        <v>12</v>
      </c>
      <c r="C36" s="15" t="s">
        <v>48</v>
      </c>
      <c r="D36" s="48">
        <v>5237060.52</v>
      </c>
      <c r="E36" s="48">
        <v>4061286.8</v>
      </c>
      <c r="F36" s="48">
        <v>4729346.82</v>
      </c>
      <c r="G36" s="48">
        <v>5963826</v>
      </c>
    </row>
    <row r="37" spans="1:7" s="19" customFormat="1" ht="30" customHeight="1">
      <c r="A37" s="13">
        <v>3</v>
      </c>
      <c r="B37" s="14" t="s">
        <v>10</v>
      </c>
      <c r="C37" s="15" t="s">
        <v>48</v>
      </c>
      <c r="D37" s="48">
        <v>52040</v>
      </c>
      <c r="E37" s="48">
        <v>49358.58</v>
      </c>
      <c r="F37" s="48">
        <v>46980</v>
      </c>
      <c r="G37" s="48">
        <v>44680</v>
      </c>
    </row>
    <row r="38" spans="1:7" s="19" customFormat="1" ht="32.25" customHeight="1">
      <c r="A38" s="13">
        <v>4</v>
      </c>
      <c r="B38" s="14" t="s">
        <v>16</v>
      </c>
      <c r="C38" s="15" t="s">
        <v>48</v>
      </c>
      <c r="D38" s="49">
        <v>418460</v>
      </c>
      <c r="E38" s="49">
        <v>397520.7</v>
      </c>
      <c r="F38" s="49">
        <v>377557.2</v>
      </c>
      <c r="G38" s="49">
        <v>358784</v>
      </c>
    </row>
    <row r="39" spans="1:7" s="19" customFormat="1" ht="40.5" customHeight="1">
      <c r="A39" s="13">
        <v>5</v>
      </c>
      <c r="B39" s="14" t="s">
        <v>41</v>
      </c>
      <c r="C39" s="15" t="s">
        <v>48</v>
      </c>
      <c r="D39" s="44">
        <v>1129854.11</v>
      </c>
      <c r="E39" s="44">
        <f>3674903+551180+47500.6</f>
        <v>4273583.6</v>
      </c>
      <c r="F39" s="44">
        <f>4253394.61+528770+45124.8</f>
        <v>4827289.41</v>
      </c>
      <c r="G39" s="44">
        <f>5327804.73+506666+42868</f>
        <v>5877338.73</v>
      </c>
    </row>
    <row r="40" spans="1:7" s="19" customFormat="1" ht="35.25" customHeight="1">
      <c r="A40" s="13">
        <v>6</v>
      </c>
      <c r="B40" s="14" t="s">
        <v>17</v>
      </c>
      <c r="C40" s="15" t="s">
        <v>48</v>
      </c>
      <c r="D40" s="48">
        <v>80623</v>
      </c>
      <c r="E40" s="48">
        <v>76600</v>
      </c>
      <c r="F40" s="48">
        <v>72770</v>
      </c>
      <c r="G40" s="48">
        <v>66690</v>
      </c>
    </row>
    <row r="41" spans="1:7" s="19" customFormat="1" ht="24" customHeight="1">
      <c r="A41" s="72" t="s">
        <v>43</v>
      </c>
      <c r="B41" s="72"/>
      <c r="C41" s="72"/>
      <c r="D41" s="72"/>
      <c r="E41" s="72"/>
      <c r="F41" s="72"/>
      <c r="G41" s="72"/>
    </row>
    <row r="42" spans="1:7" s="19" customFormat="1" ht="45" customHeight="1">
      <c r="A42" s="13">
        <v>1</v>
      </c>
      <c r="B42" s="14" t="s">
        <v>42</v>
      </c>
      <c r="C42" s="15" t="s">
        <v>48</v>
      </c>
      <c r="D42" s="18">
        <v>5743368.59</v>
      </c>
      <c r="E42" s="18" t="s">
        <v>55</v>
      </c>
      <c r="F42" s="18" t="s">
        <v>55</v>
      </c>
      <c r="G42" s="18" t="s">
        <v>55</v>
      </c>
    </row>
    <row r="43" spans="4:7" s="3" customFormat="1" ht="29.25" customHeight="1" hidden="1">
      <c r="D43" s="50"/>
      <c r="E43" s="23">
        <v>2014</v>
      </c>
      <c r="F43" s="24">
        <v>2015</v>
      </c>
      <c r="G43" s="25">
        <v>2016</v>
      </c>
    </row>
    <row r="44" spans="4:7" s="3" customFormat="1" ht="15.75" hidden="1">
      <c r="D44" s="51">
        <f>D21+D40</f>
        <v>16054944</v>
      </c>
      <c r="E44" s="51">
        <f>E40+E21</f>
        <v>16128750</v>
      </c>
      <c r="F44" s="26">
        <f>F40+F21</f>
        <v>16413600</v>
      </c>
      <c r="G44" s="26">
        <f>G40+G21</f>
        <v>16598680</v>
      </c>
    </row>
    <row r="45" spans="4:7" s="3" customFormat="1" ht="15.75" hidden="1">
      <c r="D45" s="51">
        <f>D20+323400</f>
        <v>64329672.34</v>
      </c>
      <c r="E45" s="51">
        <f>E20+353040</f>
        <v>63965667.4</v>
      </c>
      <c r="F45" s="27">
        <f>354174+F20</f>
        <v>62771459.2</v>
      </c>
      <c r="G45" s="27">
        <f>G20+359871</f>
        <v>64033683</v>
      </c>
    </row>
    <row r="46" spans="3:7" s="3" customFormat="1" ht="15.75" hidden="1">
      <c r="C46" s="28"/>
      <c r="D46" s="51" t="e">
        <f>D23+D35+D36+#REF!+52860</f>
        <v>#REF!</v>
      </c>
      <c r="E46" s="51" t="e">
        <f>E23+E35+E36+#REF!+52612</f>
        <v>#REF!</v>
      </c>
      <c r="F46" s="53" t="e">
        <f>F23+F35+F36+#REF!+52649</f>
        <v>#REF!</v>
      </c>
      <c r="G46" s="53" t="e">
        <f>G23+G35+G36+#REF!+52755</f>
        <v>#REF!</v>
      </c>
    </row>
    <row r="47" spans="4:7" s="3" customFormat="1" ht="15.75" hidden="1">
      <c r="D47" s="51">
        <f>D22+639640</f>
        <v>97928591.39999999</v>
      </c>
      <c r="E47" s="51">
        <f>E22+762775.86</f>
        <v>113318029.06</v>
      </c>
      <c r="F47" s="27">
        <f>F22+793177.45</f>
        <v>102072577.45</v>
      </c>
      <c r="G47" s="27">
        <f>G22+885887.59</f>
        <v>108670571.59</v>
      </c>
    </row>
    <row r="48" spans="4:7" s="3" customFormat="1" ht="15.75" hidden="1">
      <c r="D48" s="51">
        <f>D24+D38+D37</f>
        <v>12407640.3</v>
      </c>
      <c r="E48" s="51">
        <f>E24+E37+E38</f>
        <v>14844130</v>
      </c>
      <c r="F48" s="53">
        <f>F24+F37+F38</f>
        <v>14583240</v>
      </c>
      <c r="G48" s="53">
        <f>G24+G37+G38</f>
        <v>14769690</v>
      </c>
    </row>
    <row r="49" spans="4:7" s="3" customFormat="1" ht="15.75">
      <c r="D49" s="50"/>
      <c r="E49" s="50"/>
      <c r="F49" s="21"/>
      <c r="G49" s="22"/>
    </row>
    <row r="50" spans="4:7" s="3" customFormat="1" ht="15.75">
      <c r="D50" s="50"/>
      <c r="E50" s="50"/>
      <c r="F50" s="21"/>
      <c r="G50" s="22"/>
    </row>
    <row r="51" spans="4:7" s="3" customFormat="1" ht="15.75">
      <c r="D51" s="50"/>
      <c r="E51" s="50"/>
      <c r="F51" s="21"/>
      <c r="G51" s="22"/>
    </row>
    <row r="52" spans="4:7" s="3" customFormat="1" ht="15.75">
      <c r="D52" s="50"/>
      <c r="E52" s="50"/>
      <c r="F52" s="21"/>
      <c r="G52" s="22"/>
    </row>
    <row r="53" spans="4:7" s="3" customFormat="1" ht="15.75">
      <c r="D53" s="50"/>
      <c r="E53" s="50"/>
      <c r="F53" s="21"/>
      <c r="G53" s="22"/>
    </row>
    <row r="54" spans="4:7" s="3" customFormat="1" ht="15.75">
      <c r="D54" s="50"/>
      <c r="E54" s="50"/>
      <c r="F54" s="21"/>
      <c r="G54" s="22"/>
    </row>
    <row r="55" spans="4:7" s="3" customFormat="1" ht="15.75">
      <c r="D55" s="50"/>
      <c r="E55" s="50"/>
      <c r="F55" s="21"/>
      <c r="G55" s="22"/>
    </row>
    <row r="56" spans="4:7" s="3" customFormat="1" ht="15.75">
      <c r="D56" s="50"/>
      <c r="E56" s="50"/>
      <c r="F56" s="21"/>
      <c r="G56" s="22"/>
    </row>
    <row r="57" spans="4:7" s="3" customFormat="1" ht="15.75">
      <c r="D57" s="50"/>
      <c r="E57" s="50"/>
      <c r="F57" s="21"/>
      <c r="G57" s="22"/>
    </row>
    <row r="58" spans="4:7" s="3" customFormat="1" ht="15.75">
      <c r="D58" s="50"/>
      <c r="E58" s="50"/>
      <c r="F58" s="21"/>
      <c r="G58" s="22"/>
    </row>
    <row r="59" spans="4:7" s="3" customFormat="1" ht="15.75">
      <c r="D59" s="50"/>
      <c r="E59" s="50"/>
      <c r="F59" s="21"/>
      <c r="G59" s="22"/>
    </row>
    <row r="60" spans="4:7" s="3" customFormat="1" ht="15.75">
      <c r="D60" s="50"/>
      <c r="E60" s="50"/>
      <c r="F60" s="21"/>
      <c r="G60" s="22"/>
    </row>
    <row r="61" spans="4:7" s="3" customFormat="1" ht="15.75">
      <c r="D61" s="50"/>
      <c r="E61" s="50"/>
      <c r="F61" s="21"/>
      <c r="G61" s="22"/>
    </row>
    <row r="62" spans="4:7" s="3" customFormat="1" ht="15.75">
      <c r="D62" s="50"/>
      <c r="E62" s="50"/>
      <c r="F62" s="21"/>
      <c r="G62" s="22"/>
    </row>
    <row r="63" spans="4:7" s="3" customFormat="1" ht="15.75">
      <c r="D63" s="50"/>
      <c r="E63" s="50"/>
      <c r="F63" s="21"/>
      <c r="G63" s="22"/>
    </row>
    <row r="64" spans="4:7" s="3" customFormat="1" ht="15.75">
      <c r="D64" s="50"/>
      <c r="E64" s="50"/>
      <c r="F64" s="21"/>
      <c r="G64" s="22"/>
    </row>
    <row r="65" spans="4:7" s="3" customFormat="1" ht="15.75">
      <c r="D65" s="50"/>
      <c r="E65" s="50"/>
      <c r="F65" s="21"/>
      <c r="G65" s="22"/>
    </row>
    <row r="66" spans="4:7" s="3" customFormat="1" ht="15.75">
      <c r="D66" s="50"/>
      <c r="E66" s="50"/>
      <c r="F66" s="21"/>
      <c r="G66" s="22"/>
    </row>
    <row r="67" spans="4:7" s="3" customFormat="1" ht="15.75">
      <c r="D67" s="50"/>
      <c r="E67" s="50"/>
      <c r="F67" s="21"/>
      <c r="G67" s="22"/>
    </row>
    <row r="68" spans="4:7" s="3" customFormat="1" ht="15.75">
      <c r="D68" s="50"/>
      <c r="E68" s="50"/>
      <c r="F68" s="21"/>
      <c r="G68" s="22"/>
    </row>
    <row r="69" spans="4:7" s="3" customFormat="1" ht="15.75">
      <c r="D69" s="50"/>
      <c r="E69" s="50"/>
      <c r="F69" s="21"/>
      <c r="G69" s="22"/>
    </row>
    <row r="70" spans="4:7" s="3" customFormat="1" ht="15.75">
      <c r="D70" s="50"/>
      <c r="E70" s="50"/>
      <c r="F70" s="21"/>
      <c r="G70" s="22"/>
    </row>
    <row r="71" spans="4:7" s="3" customFormat="1" ht="15.75">
      <c r="D71" s="50"/>
      <c r="E71" s="50"/>
      <c r="F71" s="21"/>
      <c r="G71" s="22"/>
    </row>
    <row r="72" spans="4:7" s="3" customFormat="1" ht="15.75">
      <c r="D72" s="50"/>
      <c r="E72" s="50"/>
      <c r="F72" s="21"/>
      <c r="G72" s="22"/>
    </row>
    <row r="73" spans="4:7" s="3" customFormat="1" ht="15.75">
      <c r="D73" s="50"/>
      <c r="E73" s="50"/>
      <c r="F73" s="21"/>
      <c r="G73" s="22"/>
    </row>
    <row r="74" spans="4:7" s="3" customFormat="1" ht="15.75">
      <c r="D74" s="50"/>
      <c r="E74" s="50"/>
      <c r="F74" s="21"/>
      <c r="G74" s="22"/>
    </row>
    <row r="75" spans="4:7" s="3" customFormat="1" ht="15.75">
      <c r="D75" s="50"/>
      <c r="E75" s="50"/>
      <c r="F75" s="21"/>
      <c r="G75" s="22"/>
    </row>
    <row r="76" spans="4:7" s="3" customFormat="1" ht="15.75">
      <c r="D76" s="50"/>
      <c r="E76" s="50"/>
      <c r="F76" s="21"/>
      <c r="G76" s="22"/>
    </row>
    <row r="77" spans="4:7" s="3" customFormat="1" ht="15.75">
      <c r="D77" s="50"/>
      <c r="E77" s="50"/>
      <c r="F77" s="21"/>
      <c r="G77" s="22"/>
    </row>
    <row r="78" spans="4:7" s="3" customFormat="1" ht="15.75">
      <c r="D78" s="50"/>
      <c r="E78" s="50"/>
      <c r="F78" s="21"/>
      <c r="G78" s="22"/>
    </row>
    <row r="79" spans="4:7" s="3" customFormat="1" ht="15.75">
      <c r="D79" s="50"/>
      <c r="E79" s="50"/>
      <c r="F79" s="21"/>
      <c r="G79" s="22"/>
    </row>
    <row r="80" spans="4:7" s="3" customFormat="1" ht="15.75">
      <c r="D80" s="50"/>
      <c r="E80" s="50"/>
      <c r="F80" s="21"/>
      <c r="G80" s="22"/>
    </row>
    <row r="81" spans="4:7" s="3" customFormat="1" ht="15.75">
      <c r="D81" s="50"/>
      <c r="E81" s="50"/>
      <c r="F81" s="21"/>
      <c r="G81" s="22"/>
    </row>
    <row r="82" spans="4:7" s="3" customFormat="1" ht="15.75">
      <c r="D82" s="50"/>
      <c r="E82" s="50"/>
      <c r="F82" s="21"/>
      <c r="G82" s="22"/>
    </row>
    <row r="83" spans="4:7" s="3" customFormat="1" ht="15.75">
      <c r="D83" s="50"/>
      <c r="E83" s="50"/>
      <c r="F83" s="21"/>
      <c r="G83" s="22"/>
    </row>
    <row r="84" spans="4:7" s="3" customFormat="1" ht="15.75">
      <c r="D84" s="50"/>
      <c r="E84" s="50"/>
      <c r="F84" s="21"/>
      <c r="G84" s="22"/>
    </row>
    <row r="85" spans="4:7" s="3" customFormat="1" ht="15.75">
      <c r="D85" s="50"/>
      <c r="E85" s="50"/>
      <c r="F85" s="21"/>
      <c r="G85" s="22"/>
    </row>
    <row r="86" spans="4:7" s="3" customFormat="1" ht="15.75">
      <c r="D86" s="50"/>
      <c r="E86" s="50"/>
      <c r="F86" s="21"/>
      <c r="G86" s="22"/>
    </row>
    <row r="87" spans="4:7" s="3" customFormat="1" ht="15.75">
      <c r="D87" s="50"/>
      <c r="E87" s="50"/>
      <c r="F87" s="21"/>
      <c r="G87" s="22"/>
    </row>
    <row r="88" spans="4:7" s="3" customFormat="1" ht="15.75">
      <c r="D88" s="50"/>
      <c r="E88" s="50"/>
      <c r="F88" s="21"/>
      <c r="G88" s="22"/>
    </row>
    <row r="89" spans="4:7" s="3" customFormat="1" ht="15.75">
      <c r="D89" s="50"/>
      <c r="E89" s="50"/>
      <c r="F89" s="21"/>
      <c r="G89" s="22"/>
    </row>
    <row r="90" spans="4:7" s="3" customFormat="1" ht="15.75">
      <c r="D90" s="50"/>
      <c r="E90" s="50"/>
      <c r="F90" s="21"/>
      <c r="G90" s="22"/>
    </row>
  </sheetData>
  <sheetProtection/>
  <mergeCells count="17">
    <mergeCell ref="A5:G5"/>
    <mergeCell ref="A41:G41"/>
    <mergeCell ref="A34:G34"/>
    <mergeCell ref="A28:G28"/>
    <mergeCell ref="A8:G8"/>
    <mergeCell ref="A27:G27"/>
    <mergeCell ref="A19:G19"/>
    <mergeCell ref="A25:G25"/>
    <mergeCell ref="B6:G6"/>
    <mergeCell ref="A1:G1"/>
    <mergeCell ref="A2:A4"/>
    <mergeCell ref="B2:B4"/>
    <mergeCell ref="C2:C4"/>
    <mergeCell ref="D2:G2"/>
    <mergeCell ref="D3:D4"/>
    <mergeCell ref="E3:E4"/>
    <mergeCell ref="F3:G3"/>
  </mergeCells>
  <printOptions/>
  <pageMargins left="0.75" right="0.75" top="0.19" bottom="0.26" header="0.5" footer="0.21"/>
  <pageSetup horizontalDpi="600" verticalDpi="600" orientation="portrait" paperSize="9" scale="57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G3" sqref="G3:H3"/>
    </sheetView>
  </sheetViews>
  <sheetFormatPr defaultColWidth="9.140625" defaultRowHeight="12.75"/>
  <cols>
    <col min="1" max="1" width="5.7109375" style="1" customWidth="1"/>
    <col min="2" max="2" width="63.00390625" style="1" customWidth="1"/>
    <col min="3" max="3" width="21.57421875" style="1" customWidth="1"/>
    <col min="4" max="4" width="15.57421875" style="1" customWidth="1"/>
    <col min="5" max="5" width="14.8515625" style="1" customWidth="1"/>
    <col min="6" max="6" width="14.28125" style="1" customWidth="1"/>
    <col min="7" max="7" width="13.8515625" style="6" customWidth="1"/>
    <col min="8" max="8" width="14.421875" style="5" customWidth="1"/>
    <col min="9" max="16384" width="9.140625" style="1" customWidth="1"/>
  </cols>
  <sheetData>
    <row r="1" spans="1:8" ht="50.25" customHeight="1">
      <c r="A1" s="60" t="s">
        <v>34</v>
      </c>
      <c r="B1" s="60"/>
      <c r="C1" s="60"/>
      <c r="D1" s="60"/>
      <c r="E1" s="60"/>
      <c r="F1" s="60"/>
      <c r="G1" s="60"/>
      <c r="H1" s="60"/>
    </row>
    <row r="2" spans="1:8" ht="33.75" customHeight="1">
      <c r="A2" s="61" t="s">
        <v>0</v>
      </c>
      <c r="B2" s="61" t="s">
        <v>22</v>
      </c>
      <c r="C2" s="88" t="s">
        <v>23</v>
      </c>
      <c r="D2" s="88" t="s">
        <v>25</v>
      </c>
      <c r="E2" s="68" t="s">
        <v>33</v>
      </c>
      <c r="F2" s="69"/>
      <c r="G2" s="69"/>
      <c r="H2" s="69"/>
    </row>
    <row r="3" spans="1:8" s="2" customFormat="1" ht="63.75" customHeight="1">
      <c r="A3" s="86"/>
      <c r="B3" s="86"/>
      <c r="C3" s="89"/>
      <c r="D3" s="89"/>
      <c r="E3" s="61" t="s">
        <v>30</v>
      </c>
      <c r="F3" s="68" t="s">
        <v>31</v>
      </c>
      <c r="G3" s="70" t="s">
        <v>32</v>
      </c>
      <c r="H3" s="91"/>
    </row>
    <row r="4" spans="1:8" s="2" customFormat="1" ht="18.75" customHeight="1">
      <c r="A4" s="87"/>
      <c r="B4" s="87"/>
      <c r="C4" s="90"/>
      <c r="D4" s="90"/>
      <c r="E4" s="87"/>
      <c r="F4" s="68"/>
      <c r="G4" s="10" t="s">
        <v>60</v>
      </c>
      <c r="H4" s="35" t="s">
        <v>61</v>
      </c>
    </row>
    <row r="5" spans="1:8" s="2" customFormat="1" ht="25.5" customHeight="1">
      <c r="A5" s="95" t="s">
        <v>6</v>
      </c>
      <c r="B5" s="95"/>
      <c r="C5" s="95"/>
      <c r="D5" s="95"/>
      <c r="E5" s="95"/>
      <c r="F5" s="95"/>
      <c r="G5" s="95"/>
      <c r="H5" s="95"/>
    </row>
    <row r="6" spans="1:8" s="2" customFormat="1" ht="25.5" customHeight="1">
      <c r="A6" s="79" t="s">
        <v>77</v>
      </c>
      <c r="B6" s="80"/>
      <c r="C6" s="80"/>
      <c r="D6" s="80"/>
      <c r="E6" s="80"/>
      <c r="F6" s="80"/>
      <c r="G6" s="80"/>
      <c r="H6" s="81"/>
    </row>
    <row r="7" spans="1:8" s="56" customFormat="1" ht="39.75" customHeight="1">
      <c r="A7" s="58">
        <v>1</v>
      </c>
      <c r="B7" s="45" t="s">
        <v>78</v>
      </c>
      <c r="C7" s="58" t="s">
        <v>79</v>
      </c>
      <c r="D7" s="58" t="s">
        <v>44</v>
      </c>
      <c r="E7" s="58">
        <v>8858</v>
      </c>
      <c r="F7" s="58">
        <v>54696</v>
      </c>
      <c r="G7" s="58">
        <v>54696</v>
      </c>
      <c r="H7" s="58">
        <v>54696</v>
      </c>
    </row>
    <row r="8" spans="1:8" s="2" customFormat="1" ht="25.5" customHeight="1">
      <c r="A8" s="79" t="s">
        <v>40</v>
      </c>
      <c r="B8" s="80"/>
      <c r="C8" s="80"/>
      <c r="D8" s="80"/>
      <c r="E8" s="80"/>
      <c r="F8" s="80"/>
      <c r="G8" s="80"/>
      <c r="H8" s="81"/>
    </row>
    <row r="9" spans="1:12" ht="39" customHeight="1">
      <c r="A9" s="13">
        <v>1</v>
      </c>
      <c r="B9" s="17" t="s">
        <v>62</v>
      </c>
      <c r="C9" s="15" t="s">
        <v>71</v>
      </c>
      <c r="D9" s="15" t="s">
        <v>24</v>
      </c>
      <c r="E9" s="40">
        <v>3154</v>
      </c>
      <c r="F9" s="34">
        <v>3193</v>
      </c>
      <c r="G9" s="34">
        <v>3597</v>
      </c>
      <c r="H9" s="34">
        <v>3601</v>
      </c>
      <c r="I9" s="92"/>
      <c r="J9" s="93"/>
      <c r="K9" s="93"/>
      <c r="L9" s="93"/>
    </row>
    <row r="10" spans="1:12" ht="36.75" customHeight="1">
      <c r="A10" s="13">
        <v>2</v>
      </c>
      <c r="B10" s="17" t="s">
        <v>63</v>
      </c>
      <c r="C10" s="15" t="s">
        <v>71</v>
      </c>
      <c r="D10" s="15" t="s">
        <v>24</v>
      </c>
      <c r="E10" s="40">
        <v>3154</v>
      </c>
      <c r="F10" s="34">
        <f>F9</f>
        <v>3193</v>
      </c>
      <c r="G10" s="34">
        <f>G9</f>
        <v>3597</v>
      </c>
      <c r="H10" s="34">
        <f>H9</f>
        <v>3601</v>
      </c>
      <c r="I10" s="12"/>
      <c r="J10" s="8"/>
      <c r="K10" s="8"/>
      <c r="L10" s="8"/>
    </row>
    <row r="11" spans="1:12" ht="43.5" customHeight="1">
      <c r="A11" s="13">
        <v>3</v>
      </c>
      <c r="B11" s="17" t="s">
        <v>45</v>
      </c>
      <c r="C11" s="15" t="s">
        <v>71</v>
      </c>
      <c r="D11" s="15" t="s">
        <v>24</v>
      </c>
      <c r="E11" s="40">
        <v>2160.3</v>
      </c>
      <c r="F11" s="15">
        <v>2189</v>
      </c>
      <c r="G11" s="15">
        <v>2187</v>
      </c>
      <c r="H11" s="15">
        <v>2156</v>
      </c>
      <c r="I11" s="8"/>
      <c r="J11" s="8"/>
      <c r="K11" s="8"/>
      <c r="L11" s="8"/>
    </row>
    <row r="12" spans="1:12" ht="42" customHeight="1">
      <c r="A12" s="13">
        <v>4</v>
      </c>
      <c r="B12" s="17" t="s">
        <v>46</v>
      </c>
      <c r="C12" s="15" t="s">
        <v>71</v>
      </c>
      <c r="D12" s="15" t="s">
        <v>24</v>
      </c>
      <c r="E12" s="40">
        <v>2230.7</v>
      </c>
      <c r="F12" s="15">
        <v>2451</v>
      </c>
      <c r="G12" s="15">
        <v>2358</v>
      </c>
      <c r="H12" s="15">
        <v>2423</v>
      </c>
      <c r="I12" s="8"/>
      <c r="J12" s="8"/>
      <c r="K12" s="8"/>
      <c r="L12" s="8"/>
    </row>
    <row r="13" spans="1:10" ht="45.75" customHeight="1">
      <c r="A13" s="13">
        <v>5</v>
      </c>
      <c r="B13" s="17" t="s">
        <v>65</v>
      </c>
      <c r="C13" s="15" t="s">
        <v>71</v>
      </c>
      <c r="D13" s="15" t="s">
        <v>24</v>
      </c>
      <c r="E13" s="40">
        <v>681.8</v>
      </c>
      <c r="F13" s="15">
        <v>506</v>
      </c>
      <c r="G13" s="15">
        <v>757</v>
      </c>
      <c r="H13" s="15">
        <v>732</v>
      </c>
      <c r="I13" s="9"/>
      <c r="J13" s="9"/>
    </row>
    <row r="14" spans="1:10" ht="33" customHeight="1">
      <c r="A14" s="13">
        <v>6</v>
      </c>
      <c r="B14" s="17" t="s">
        <v>49</v>
      </c>
      <c r="C14" s="15" t="s">
        <v>71</v>
      </c>
      <c r="D14" s="15" t="s">
        <v>24</v>
      </c>
      <c r="E14" s="40">
        <v>7872</v>
      </c>
      <c r="F14" s="34">
        <v>7860</v>
      </c>
      <c r="G14" s="34">
        <v>7850</v>
      </c>
      <c r="H14" s="34">
        <v>7820</v>
      </c>
      <c r="I14" s="7"/>
      <c r="J14" s="7"/>
    </row>
    <row r="15" spans="1:10" ht="33.75" customHeight="1">
      <c r="A15" s="13">
        <v>7</v>
      </c>
      <c r="B15" s="17" t="s">
        <v>66</v>
      </c>
      <c r="C15" s="15" t="s">
        <v>71</v>
      </c>
      <c r="D15" s="15" t="s">
        <v>24</v>
      </c>
      <c r="E15" s="40">
        <v>19.45</v>
      </c>
      <c r="F15" s="15" t="s">
        <v>70</v>
      </c>
      <c r="G15" s="15" t="s">
        <v>70</v>
      </c>
      <c r="H15" s="15" t="s">
        <v>70</v>
      </c>
      <c r="I15" s="7"/>
      <c r="J15" s="7"/>
    </row>
    <row r="16" spans="1:10" ht="39.75" customHeight="1">
      <c r="A16" s="13">
        <v>8</v>
      </c>
      <c r="B16" s="17" t="s">
        <v>67</v>
      </c>
      <c r="C16" s="15" t="s">
        <v>71</v>
      </c>
      <c r="D16" s="15" t="s">
        <v>24</v>
      </c>
      <c r="E16" s="40">
        <v>13.6</v>
      </c>
      <c r="F16" s="15" t="s">
        <v>70</v>
      </c>
      <c r="G16" s="15" t="s">
        <v>70</v>
      </c>
      <c r="H16" s="15" t="s">
        <v>70</v>
      </c>
      <c r="I16" s="7"/>
      <c r="J16" s="7"/>
    </row>
    <row r="17" spans="1:10" ht="37.5" customHeight="1">
      <c r="A17" s="13">
        <v>9</v>
      </c>
      <c r="B17" s="17" t="s">
        <v>68</v>
      </c>
      <c r="C17" s="15" t="s">
        <v>71</v>
      </c>
      <c r="D17" s="15" t="s">
        <v>24</v>
      </c>
      <c r="E17" s="40">
        <v>21.3</v>
      </c>
      <c r="F17" s="15" t="s">
        <v>70</v>
      </c>
      <c r="G17" s="15" t="s">
        <v>70</v>
      </c>
      <c r="H17" s="15" t="s">
        <v>70</v>
      </c>
      <c r="I17" s="7"/>
      <c r="J17" s="7"/>
    </row>
    <row r="18" spans="1:10" ht="37.5" customHeight="1">
      <c r="A18" s="13">
        <v>10</v>
      </c>
      <c r="B18" s="17" t="s">
        <v>69</v>
      </c>
      <c r="C18" s="15" t="s">
        <v>71</v>
      </c>
      <c r="D18" s="15" t="s">
        <v>24</v>
      </c>
      <c r="E18" s="40">
        <v>1.1</v>
      </c>
      <c r="F18" s="15" t="s">
        <v>70</v>
      </c>
      <c r="G18" s="15" t="s">
        <v>70</v>
      </c>
      <c r="H18" s="15" t="s">
        <v>70</v>
      </c>
      <c r="I18" s="7"/>
      <c r="J18" s="7"/>
    </row>
    <row r="19" spans="1:10" ht="33" customHeight="1">
      <c r="A19" s="82" t="s">
        <v>39</v>
      </c>
      <c r="B19" s="83"/>
      <c r="C19" s="83"/>
      <c r="D19" s="83"/>
      <c r="E19" s="83"/>
      <c r="F19" s="83"/>
      <c r="G19" s="83"/>
      <c r="H19" s="84"/>
      <c r="I19" s="7"/>
      <c r="J19" s="7"/>
    </row>
    <row r="20" spans="1:8" ht="33.75" customHeight="1">
      <c r="A20" s="13">
        <v>1</v>
      </c>
      <c r="B20" s="14" t="s">
        <v>7</v>
      </c>
      <c r="C20" s="15" t="s">
        <v>13</v>
      </c>
      <c r="D20" s="15" t="s">
        <v>24</v>
      </c>
      <c r="E20" s="41">
        <v>775</v>
      </c>
      <c r="F20" s="41">
        <v>815</v>
      </c>
      <c r="G20" s="41">
        <v>845</v>
      </c>
      <c r="H20" s="41">
        <v>845</v>
      </c>
    </row>
    <row r="21" spans="1:8" ht="32.25" customHeight="1">
      <c r="A21" s="13">
        <v>2</v>
      </c>
      <c r="B21" s="45" t="s">
        <v>72</v>
      </c>
      <c r="C21" s="15" t="s">
        <v>29</v>
      </c>
      <c r="D21" s="15" t="s">
        <v>24</v>
      </c>
      <c r="E21" s="41">
        <v>240</v>
      </c>
      <c r="F21" s="41">
        <v>4636</v>
      </c>
      <c r="G21" s="41">
        <v>5100</v>
      </c>
      <c r="H21" s="41">
        <v>5568</v>
      </c>
    </row>
    <row r="22" spans="1:8" ht="33.75" customHeight="1">
      <c r="A22" s="13">
        <v>3</v>
      </c>
      <c r="B22" s="17" t="s">
        <v>14</v>
      </c>
      <c r="C22" s="15" t="s">
        <v>15</v>
      </c>
      <c r="D22" s="15" t="s">
        <v>44</v>
      </c>
      <c r="E22" s="42">
        <v>132</v>
      </c>
      <c r="F22" s="42">
        <v>133</v>
      </c>
      <c r="G22" s="42">
        <v>131</v>
      </c>
      <c r="H22" s="42">
        <v>131</v>
      </c>
    </row>
    <row r="23" spans="1:8" ht="45.75" customHeight="1">
      <c r="A23" s="13">
        <v>4</v>
      </c>
      <c r="B23" s="17" t="s">
        <v>8</v>
      </c>
      <c r="C23" s="15" t="s">
        <v>73</v>
      </c>
      <c r="D23" s="15" t="s">
        <v>44</v>
      </c>
      <c r="E23" s="43">
        <f>691039</f>
        <v>691039</v>
      </c>
      <c r="F23" s="43">
        <v>623534</v>
      </c>
      <c r="G23" s="43">
        <v>623536</v>
      </c>
      <c r="H23" s="43">
        <v>623538</v>
      </c>
    </row>
    <row r="24" spans="1:8" ht="43.5" customHeight="1">
      <c r="A24" s="13">
        <v>5</v>
      </c>
      <c r="B24" s="17" t="s">
        <v>9</v>
      </c>
      <c r="C24" s="15" t="s">
        <v>18</v>
      </c>
      <c r="D24" s="15" t="s">
        <v>24</v>
      </c>
      <c r="E24" s="44">
        <v>13650</v>
      </c>
      <c r="F24" s="44">
        <v>14260</v>
      </c>
      <c r="G24" s="44">
        <v>14880</v>
      </c>
      <c r="H24" s="44">
        <v>14880</v>
      </c>
    </row>
    <row r="25" spans="1:8" s="4" customFormat="1" ht="35.25" customHeight="1">
      <c r="A25" s="82" t="s">
        <v>43</v>
      </c>
      <c r="B25" s="83"/>
      <c r="C25" s="83"/>
      <c r="D25" s="83"/>
      <c r="E25" s="83"/>
      <c r="F25" s="83"/>
      <c r="G25" s="83"/>
      <c r="H25" s="84"/>
    </row>
    <row r="26" spans="1:8" s="4" customFormat="1" ht="100.5" customHeight="1">
      <c r="A26" s="13">
        <v>1</v>
      </c>
      <c r="B26" s="14" t="s">
        <v>42</v>
      </c>
      <c r="C26" s="15" t="s">
        <v>76</v>
      </c>
      <c r="D26" s="15" t="s">
        <v>44</v>
      </c>
      <c r="E26" s="15" t="s">
        <v>55</v>
      </c>
      <c r="F26" s="34">
        <v>1000</v>
      </c>
      <c r="G26" s="34">
        <v>1000</v>
      </c>
      <c r="H26" s="36">
        <v>1000</v>
      </c>
    </row>
    <row r="27" spans="1:8" ht="23.25" customHeight="1">
      <c r="A27" s="94" t="s">
        <v>19</v>
      </c>
      <c r="B27" s="94"/>
      <c r="C27" s="94"/>
      <c r="D27" s="94"/>
      <c r="E27" s="94"/>
      <c r="F27" s="94"/>
      <c r="G27" s="94"/>
      <c r="H27" s="94"/>
    </row>
    <row r="28" spans="1:8" ht="23.25" customHeight="1">
      <c r="A28" s="79" t="s">
        <v>40</v>
      </c>
      <c r="B28" s="80"/>
      <c r="C28" s="80"/>
      <c r="D28" s="80"/>
      <c r="E28" s="80"/>
      <c r="F28" s="80"/>
      <c r="G28" s="80"/>
      <c r="H28" s="81"/>
    </row>
    <row r="29" spans="1:8" ht="31.5" customHeight="1">
      <c r="A29" s="13">
        <v>1</v>
      </c>
      <c r="B29" s="14" t="s">
        <v>3</v>
      </c>
      <c r="C29" s="15" t="s">
        <v>71</v>
      </c>
      <c r="D29" s="15" t="s">
        <v>24</v>
      </c>
      <c r="E29" s="16">
        <v>3426</v>
      </c>
      <c r="F29" s="16">
        <v>3426</v>
      </c>
      <c r="G29" s="16">
        <v>3352</v>
      </c>
      <c r="H29" s="16">
        <v>3420</v>
      </c>
    </row>
    <row r="30" spans="1:8" ht="33.75" customHeight="1">
      <c r="A30" s="13">
        <v>2</v>
      </c>
      <c r="B30" s="14" t="s">
        <v>4</v>
      </c>
      <c r="C30" s="15" t="s">
        <v>21</v>
      </c>
      <c r="D30" s="15" t="s">
        <v>38</v>
      </c>
      <c r="E30" s="16">
        <v>36</v>
      </c>
      <c r="F30" s="16">
        <v>35</v>
      </c>
      <c r="G30" s="16">
        <v>35</v>
      </c>
      <c r="H30" s="16">
        <v>35</v>
      </c>
    </row>
    <row r="31" spans="1:8" ht="33.75" customHeight="1">
      <c r="A31" s="13">
        <v>3</v>
      </c>
      <c r="B31" s="14" t="s">
        <v>5</v>
      </c>
      <c r="C31" s="15" t="s">
        <v>21</v>
      </c>
      <c r="D31" s="15" t="s">
        <v>38</v>
      </c>
      <c r="E31" s="16">
        <v>36</v>
      </c>
      <c r="F31" s="16">
        <v>35</v>
      </c>
      <c r="G31" s="16">
        <v>35</v>
      </c>
      <c r="H31" s="16">
        <v>35</v>
      </c>
    </row>
    <row r="32" spans="1:8" ht="33" customHeight="1">
      <c r="A32" s="13">
        <v>4</v>
      </c>
      <c r="B32" s="14" t="s">
        <v>1</v>
      </c>
      <c r="C32" s="15" t="s">
        <v>71</v>
      </c>
      <c r="D32" s="15" t="s">
        <v>24</v>
      </c>
      <c r="E32" s="16">
        <v>2116</v>
      </c>
      <c r="F32" s="16">
        <v>2101</v>
      </c>
      <c r="G32" s="16">
        <v>2137</v>
      </c>
      <c r="H32" s="16">
        <v>2140</v>
      </c>
    </row>
    <row r="33" spans="1:8" ht="33" customHeight="1">
      <c r="A33" s="13">
        <v>5</v>
      </c>
      <c r="B33" s="14" t="s">
        <v>2</v>
      </c>
      <c r="C33" s="15" t="s">
        <v>71</v>
      </c>
      <c r="D33" s="15" t="s">
        <v>24</v>
      </c>
      <c r="E33" s="16">
        <v>976</v>
      </c>
      <c r="F33" s="16">
        <v>1002</v>
      </c>
      <c r="G33" s="16">
        <v>1011</v>
      </c>
      <c r="H33" s="16">
        <v>1021</v>
      </c>
    </row>
    <row r="34" spans="1:8" ht="32.25" customHeight="1">
      <c r="A34" s="82" t="s">
        <v>39</v>
      </c>
      <c r="B34" s="83"/>
      <c r="C34" s="83"/>
      <c r="D34" s="83"/>
      <c r="E34" s="83"/>
      <c r="F34" s="83"/>
      <c r="G34" s="83"/>
      <c r="H34" s="84"/>
    </row>
    <row r="35" spans="1:8" s="4" customFormat="1" ht="48" customHeight="1">
      <c r="A35" s="13">
        <v>1</v>
      </c>
      <c r="B35" s="14" t="s">
        <v>11</v>
      </c>
      <c r="C35" s="15" t="s">
        <v>28</v>
      </c>
      <c r="D35" s="15" t="s">
        <v>44</v>
      </c>
      <c r="E35" s="42">
        <v>357066</v>
      </c>
      <c r="F35" s="42">
        <v>344445</v>
      </c>
      <c r="G35" s="42">
        <v>344446</v>
      </c>
      <c r="H35" s="42">
        <v>344447</v>
      </c>
    </row>
    <row r="36" spans="1:8" s="4" customFormat="1" ht="57.75" customHeight="1">
      <c r="A36" s="13">
        <v>2</v>
      </c>
      <c r="B36" s="14" t="s">
        <v>12</v>
      </c>
      <c r="C36" s="15" t="s">
        <v>20</v>
      </c>
      <c r="D36" s="15" t="s">
        <v>44</v>
      </c>
      <c r="E36" s="42">
        <v>2688</v>
      </c>
      <c r="F36" s="42">
        <v>3920</v>
      </c>
      <c r="G36" s="42">
        <v>3921</v>
      </c>
      <c r="H36" s="42">
        <v>3922</v>
      </c>
    </row>
    <row r="37" spans="1:8" s="4" customFormat="1" ht="49.5" customHeight="1">
      <c r="A37" s="13">
        <v>3</v>
      </c>
      <c r="B37" s="14" t="s">
        <v>10</v>
      </c>
      <c r="C37" s="15" t="s">
        <v>35</v>
      </c>
      <c r="D37" s="15" t="s">
        <v>44</v>
      </c>
      <c r="E37" s="42">
        <v>28483</v>
      </c>
      <c r="F37" s="42">
        <v>29278</v>
      </c>
      <c r="G37" s="42">
        <v>30255</v>
      </c>
      <c r="H37" s="42">
        <v>30405</v>
      </c>
    </row>
    <row r="38" spans="1:8" s="4" customFormat="1" ht="48" customHeight="1">
      <c r="A38" s="13">
        <v>4</v>
      </c>
      <c r="B38" s="14" t="s">
        <v>16</v>
      </c>
      <c r="C38" s="15" t="s">
        <v>36</v>
      </c>
      <c r="D38" s="15" t="s">
        <v>44</v>
      </c>
      <c r="E38" s="46">
        <v>10883</v>
      </c>
      <c r="F38" s="46">
        <v>10828</v>
      </c>
      <c r="G38" s="46">
        <v>10955</v>
      </c>
      <c r="H38" s="46">
        <v>11105</v>
      </c>
    </row>
    <row r="39" spans="1:8" s="4" customFormat="1" ht="40.5" customHeight="1">
      <c r="A39" s="13">
        <v>5</v>
      </c>
      <c r="B39" s="14" t="s">
        <v>41</v>
      </c>
      <c r="C39" s="15" t="s">
        <v>26</v>
      </c>
      <c r="D39" s="15" t="s">
        <v>44</v>
      </c>
      <c r="E39" s="42">
        <v>2640</v>
      </c>
      <c r="F39" s="42">
        <v>2677</v>
      </c>
      <c r="G39" s="42">
        <v>2703</v>
      </c>
      <c r="H39" s="42">
        <v>2708</v>
      </c>
    </row>
    <row r="40" spans="1:8" s="4" customFormat="1" ht="35.25" customHeight="1">
      <c r="A40" s="13">
        <v>6</v>
      </c>
      <c r="B40" s="14" t="s">
        <v>17</v>
      </c>
      <c r="C40" s="15" t="s">
        <v>27</v>
      </c>
      <c r="D40" s="15" t="s">
        <v>44</v>
      </c>
      <c r="E40" s="47">
        <v>140</v>
      </c>
      <c r="F40" s="47">
        <v>140</v>
      </c>
      <c r="G40" s="47">
        <v>140</v>
      </c>
      <c r="H40" s="47">
        <v>140</v>
      </c>
    </row>
    <row r="41" spans="1:8" s="4" customFormat="1" ht="35.25" customHeight="1">
      <c r="A41" s="82" t="s">
        <v>43</v>
      </c>
      <c r="B41" s="83"/>
      <c r="C41" s="83"/>
      <c r="D41" s="83"/>
      <c r="E41" s="83"/>
      <c r="F41" s="83"/>
      <c r="G41" s="83"/>
      <c r="H41" s="84"/>
    </row>
    <row r="42" spans="1:8" s="4" customFormat="1" ht="53.25" customHeight="1">
      <c r="A42" s="13">
        <v>1</v>
      </c>
      <c r="B42" s="14" t="s">
        <v>42</v>
      </c>
      <c r="C42" s="15" t="s">
        <v>74</v>
      </c>
      <c r="D42" s="15" t="s">
        <v>44</v>
      </c>
      <c r="E42" s="15">
        <v>408</v>
      </c>
      <c r="F42" s="34" t="s">
        <v>55</v>
      </c>
      <c r="G42" s="34" t="s">
        <v>55</v>
      </c>
      <c r="H42" s="36" t="s">
        <v>55</v>
      </c>
    </row>
    <row r="43" spans="2:6" ht="15.75">
      <c r="B43" s="37"/>
      <c r="C43" s="38"/>
      <c r="D43" s="38"/>
      <c r="E43" s="85"/>
      <c r="F43" s="85"/>
    </row>
    <row r="44" spans="2:5" ht="15.75">
      <c r="B44" s="37"/>
      <c r="C44" s="38"/>
      <c r="D44" s="38"/>
      <c r="E44" s="39"/>
    </row>
    <row r="45" spans="2:5" ht="15.75">
      <c r="B45" s="37"/>
      <c r="C45" s="38"/>
      <c r="D45" s="38"/>
      <c r="E45" s="39"/>
    </row>
    <row r="46" spans="2:5" ht="15.75">
      <c r="B46" s="3"/>
      <c r="C46" s="3"/>
      <c r="D46" s="3"/>
      <c r="E46" s="3"/>
    </row>
    <row r="47" spans="2:4" ht="15.75">
      <c r="B47" s="3"/>
      <c r="C47" s="3"/>
      <c r="D47" s="3"/>
    </row>
  </sheetData>
  <sheetProtection/>
  <mergeCells count="21">
    <mergeCell ref="I9:J9"/>
    <mergeCell ref="K9:L9"/>
    <mergeCell ref="A27:H27"/>
    <mergeCell ref="A5:H5"/>
    <mergeCell ref="A8:H8"/>
    <mergeCell ref="A19:H19"/>
    <mergeCell ref="A1:H1"/>
    <mergeCell ref="F3:F4"/>
    <mergeCell ref="C2:C4"/>
    <mergeCell ref="A2:A4"/>
    <mergeCell ref="G3:H3"/>
    <mergeCell ref="E2:H2"/>
    <mergeCell ref="E3:E4"/>
    <mergeCell ref="A28:H28"/>
    <mergeCell ref="A34:H34"/>
    <mergeCell ref="A41:H41"/>
    <mergeCell ref="E43:F43"/>
    <mergeCell ref="B2:B4"/>
    <mergeCell ref="D2:D4"/>
    <mergeCell ref="A25:H25"/>
    <mergeCell ref="A6:H6"/>
  </mergeCells>
  <printOptions/>
  <pageMargins left="0.46" right="0.17" top="0.49" bottom="0.16" header="0.5" footer="0.5"/>
  <pageSetup horizontalDpi="600" verticalDpi="600" orientation="portrait" paperSize="9" scale="58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2015-04-20T09:00:55Z</cp:lastPrinted>
  <dcterms:created xsi:type="dcterms:W3CDTF">1996-10-08T23:32:33Z</dcterms:created>
  <dcterms:modified xsi:type="dcterms:W3CDTF">2015-04-22T09:00:39Z</dcterms:modified>
  <cp:category/>
  <cp:version/>
  <cp:contentType/>
  <cp:contentStatus/>
</cp:coreProperties>
</file>