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анализ январь-март 2024" sheetId="1" r:id="rId1"/>
  </sheets>
  <definedNames>
    <definedName name="_xlnm.Print_Titles" localSheetId="0">'анализ январь-март 2024'!$6:$7</definedName>
    <definedName name="_xlnm.Print_Area" localSheetId="0">'анализ январь-март 2024'!$A$1:$F$129</definedName>
  </definedNames>
  <calcPr fullCalcOnLoad="1"/>
</workbook>
</file>

<file path=xl/sharedStrings.xml><?xml version="1.0" encoding="utf-8"?>
<sst xmlns="http://schemas.openxmlformats.org/spreadsheetml/2006/main" count="396" uniqueCount="373">
  <si>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</si>
  <si>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</si>
  <si>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</si>
  <si>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</si>
  <si>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</si>
  <si>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</si>
  <si>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</si>
  <si>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</si>
  <si>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</si>
  <si>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</si>
  <si>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</si>
  <si>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</si>
  <si>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</si>
  <si>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</si>
  <si>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</si>
  <si>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</si>
  <si>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</si>
  <si>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</si>
  <si>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</si>
  <si>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</si>
  <si>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</si>
  <si>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</si>
  <si>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</si>
  <si>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</si>
  <si>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</si>
  <si>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</si>
  <si>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</si>
  <si>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</si>
  <si>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</si>
  <si>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</si>
  <si>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</si>
  <si>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</si>
  <si>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</si>
  <si>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</si>
  <si>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</si>
  <si>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</si>
  <si>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</si>
  <si>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</si>
  <si>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</si>
  <si>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</si>
  <si>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</si>
  <si>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</si>
  <si>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</si>
  <si>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</si>
  <si>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</si>
  <si>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</si>
  <si>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</si>
  <si>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</si>
  <si>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</si>
  <si>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</si>
  <si>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</si>
  <si>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</si>
  <si>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</si>
  <si>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</si>
  <si>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</si>
  <si>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</si>
  <si>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</si>
  <si>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</si>
  <si>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</si>
  <si>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</si>
  <si>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</si>
  <si>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</si>
  <si>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</si>
  <si>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</si>
  <si>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</si>
  <si>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</si>
  <si>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</si>
  <si>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</si>
  <si>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</si>
  <si>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</si>
  <si>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</si>
  <si>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</si>
  <si>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</si>
  <si>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</si>
  <si>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</si>
  <si>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</si>
  <si>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</si>
  <si>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</si>
  <si>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</si>
  <si>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</si>
  <si>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</si>
  <si>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</si>
  <si>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</si>
  <si>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</si>
  <si>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</si>
  <si>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</si>
  <si>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</si>
  <si>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</si>
  <si>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</si>
  <si>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</si>
  <si>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</si>
  <si>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</si>
  <si>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</si>
  <si>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</si>
  <si>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</si>
  <si>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</si>
  <si>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</si>
  <si>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</si>
  <si>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</si>
  <si>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</si>
  <si>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</si>
  <si>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</si>
  <si>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</si>
  <si>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</si>
  <si>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</si>
  <si>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</si>
  <si>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</si>
  <si>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</si>
  <si>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</si>
  <si>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</si>
  <si>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</si>
  <si>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</si>
  <si>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</si>
  <si>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</si>
  <si>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</si>
  <si>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</si>
  <si>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</si>
  <si>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</si>
  <si>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</si>
  <si>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</si>
  <si>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</si>
  <si>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</si>
  <si>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</si>
  <si>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</si>
  <si>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</si>
  <si>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</si>
  <si>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</si>
  <si>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</si>
  <si>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</si>
  <si>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</si>
  <si>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</si>
  <si>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</si>
  <si>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</si>
  <si>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</si>
  <si>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</si>
  <si>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</si>
  <si>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</si>
  <si>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</si>
  <si>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</si>
  <si>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</si>
  <si>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</si>
  <si>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</si>
  <si>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</si>
  <si>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</si>
  <si>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</si>
  <si>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</si>
  <si>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>000 1 12 01042 01 0000 120</t>
  </si>
  <si>
    <t xml:space="preserve">Плата за размещение твердых коммунальных отходов 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</si>
  <si>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</si>
  <si>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</si>
  <si>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</si>
  <si>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</si>
  <si>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</si>
  <si>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</si>
  <si>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</si>
  <si>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</si>
  <si>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</si>
  <si>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</si>
  <si>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</si>
  <si>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</si>
  <si>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</si>
  <si>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</si>
  <si>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</si>
  <si>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</si>
  <si>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</si>
  <si>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</si>
  <si>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</si>
  <si>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</si>
  <si>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</si>
  <si>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</si>
  <si>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</si>
  <si>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</si>
  <si>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</si>
  <si>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</si>
  <si>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</si>
  <si>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</si>
  <si>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</si>
  <si>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</si>
  <si>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</si>
  <si>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</si>
  <si>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</si>
  <si>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</si>
  <si>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</si>
  <si>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</si>
  <si>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</si>
  <si>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</si>
  <si>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</si>
  <si>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</si>
  <si>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</si>
  <si>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</si>
  <si>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</si>
  <si>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</si>
  <si>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</si>
  <si>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</si>
  <si>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</si>
  <si>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</si>
  <si>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</si>
  <si>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</si>
  <si>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</si>
  <si>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</si>
  <si>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</si>
  <si>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</si>
  <si>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</si>
  <si>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</si>
  <si>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</si>
  <si>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</si>
  <si>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</si>
  <si>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</si>
  <si>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</si>
  <si>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</si>
  <si>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</si>
  <si>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</si>
  <si>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</si>
  <si>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</si>
  <si>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</si>
  <si>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</si>
  <si>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</si>
  <si>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000 1 16 01200 01 0000 140</t>
  </si>
  <si>
    <t>000 1 16 01203 01 0000 140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</si>
  <si>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</si>
  <si>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</si>
  <si>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</si>
  <si>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</si>
  <si>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</si>
  <si>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</si>
  <si>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</si>
  <si>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</si>
  <si>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</si>
  <si>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</si>
  <si>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</si>
  <si>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</si>
  <si>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</si>
  <si>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</si>
  <si>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</si>
  <si>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</si>
  <si>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</si>
  <si>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</si>
  <si>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</si>
  <si>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</si>
  <si>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</si>
  <si>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</si>
  <si>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</si>
  <si>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</si>
  <si>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</si>
  <si>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</si>
  <si>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</si>
  <si>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</si>
  <si>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</si>
  <si>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</si>
  <si>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</si>
  <si>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</si>
  <si>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</si>
  <si>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</si>
  <si>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</si>
  <si>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</si>
  <si>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</si>
  <si>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</si>
  <si>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</si>
  <si>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</si>
  <si>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</si>
  <si>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</si>
  <si>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</si>
  <si>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</si>
  <si>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</si>
  <si>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</si>
  <si>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</si>
  <si>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</si>
  <si>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</si>
  <si>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</si>
  <si>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</si>
  <si>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000 2 02 20016 04 0000 150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</si>
  <si>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</si>
  <si>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</si>
  <si>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</si>
  <si>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</si>
  <si>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</si>
  <si>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000 2 02 25519 00 0000 150</t>
  </si>
  <si>
    <t>Субсидия бюджетам на поддержку отрасли культуры</t>
  </si>
  <si>
    <t>000 2 02 25519 04 0000 150</t>
  </si>
  <si>
    <t>Субсидия бюджетам городских округов на поддержку отрасли культуры</t>
  </si>
  <si>
    <t>000 2 02 45303 00 0000 150</t>
  </si>
  <si>
    <t>000 2 02 45303 04 0000 150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</si>
  <si>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</si>
  <si>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</si>
  <si>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000 1 01 02080 01 0000 110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</si>
  <si>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</si>
  <si>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</si>
  <si>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</si>
  <si>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</si>
  <si>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</si>
  <si>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</si>
  <si>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</si>
  <si>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</si>
  <si>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</si>
  <si>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</si>
  <si>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</si>
  <si>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</si>
  <si>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</si>
  <si>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</si>
  <si>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</si>
  <si>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000 1 16 01080 01 0000 140</t>
  </si>
  <si>
    <t>000 1 16 01083 01 0000 140</t>
  </si>
  <si>
    <t>000 2 19 25304 04 0000 150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</si>
  <si>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</si>
  <si>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</si>
  <si>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</si>
  <si>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</si>
  <si>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</si>
  <si>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</si>
  <si>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000 2 02 45179 00 0000 150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</si>
  <si>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</si>
  <si>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</si>
  <si>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</si>
  <si>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Отклонение от плана                                                                          (стр.3-стр.4)</t>
  </si>
  <si>
    <t>000 1 16 01090 01 0000 140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</si>
  <si>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</si>
  <si>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</si>
  <si>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</si>
  <si>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</si>
  <si>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</si>
  <si>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000 1 16 01130 01 0000 140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</si>
  <si>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</si>
  <si>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</si>
  <si>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</si>
  <si>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000 1 16 01180 01 0000 140</t>
  </si>
  <si>
    <t>000 1 16 01183 01 0000 140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</si>
  <si>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</si>
  <si>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</si>
  <si>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</si>
  <si>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</si>
  <si>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>Анализ поступления доходов местного бюджета ЗАТО Александровск по состоянию на 01.04.2024 г.</t>
  </si>
  <si>
    <t>Утверждено решением Совета депутатов от 19.12.2023 г. № 127</t>
  </si>
  <si>
    <t>Исполнение по состоянию на 01.04.2024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</si>
  <si>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</si>
  <si>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 в виде дивидендов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</si>
  <si>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</si>
  <si>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</si>
  <si>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</si>
  <si>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</si>
  <si>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</si>
  <si>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</si>
  <si>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</si>
  <si>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</si>
  <si>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000 1 17 15020 04 0000 150</t>
  </si>
  <si>
    <t>Инициативные платежи, зачисляемые в бюджеты городских округов</t>
  </si>
  <si>
    <t>000 2 02 25098 00 0000 150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</si>
  <si>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</si>
  <si>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</si>
  <si>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</si>
  <si>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000 2 02 25213 00 0000 150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</si>
  <si>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</si>
  <si>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000 2 02 25213 04 0000 150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</si>
  <si>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</si>
  <si>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000 2 02 25511 00 0000 150</t>
  </si>
  <si>
    <t>Субсидии бюджетам на проведение комплексных кадастровых работ</t>
  </si>
  <si>
    <t>000 2 02 25511 04 0000 150</t>
  </si>
  <si>
    <t>Субсидии бюджетам городских округов на проведение комплексных кадастровых работ</t>
  </si>
  <si>
    <t>000 2 02 25513 00 0000 150</t>
  </si>
  <si>
    <t>Субсидии бюджетам на развитие сети учреждений культурно-досугового типа</t>
  </si>
  <si>
    <t>000 2 02 25513 04 0000 150</t>
  </si>
  <si>
    <t>Субсидии бюджетам городских округов на развитие сети учреждений культурно-досугового типа</t>
  </si>
  <si>
    <t>000 2 02 25750 00 0000 150</t>
  </si>
  <si>
    <t>Субсидии бюджетам на реализацию мероприятий по модернизации школьных систем образования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</si>
  <si>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</si>
  <si>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</si>
  <si>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000 2 02 25555 04 0000 150</t>
  </si>
  <si>
    <t>000 2 02 25555 00 0000 150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</si>
  <si>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</si>
  <si>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</si>
  <si>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</si>
  <si>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</si>
  <si>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</si>
  <si>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000 2 08 04000 04 0000 150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</si>
</sst>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0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0" fontId="22" fillId="25" borderId="10" xfId="53" applyFont="1" applyFill="1" applyBorder="1" applyAlignment="1">
      <alignment horizontal="center" vertical="center"/>
      <protection/>
    </xf>
    <xf numFmtId="0" fontId="22" fillId="25" borderId="10" xfId="53" applyFont="1" applyFill="1" applyBorder="1" applyAlignment="1">
      <alignment vertical="center" wrapText="1"/>
      <protection/>
    </xf>
    <xf numFmtId="0" fontId="26" fillId="25" borderId="10" xfId="53" applyFont="1" applyFill="1" applyBorder="1" applyAlignment="1">
      <alignment horizontal="center" vertical="center" wrapText="1"/>
      <protection/>
    </xf>
    <xf numFmtId="0" fontId="26" fillId="25" borderId="12" xfId="53" applyFont="1" applyFill="1" applyBorder="1" applyAlignment="1">
      <alignment horizontal="left" vertical="center" wrapText="1"/>
      <protection/>
    </xf>
    <xf numFmtId="0" fontId="22" fillId="25" borderId="10" xfId="53" applyFont="1" applyFill="1" applyBorder="1" applyAlignment="1">
      <alignment horizontal="center" vertical="center" wrapText="1"/>
      <protection/>
    </xf>
    <xf numFmtId="49" fontId="22" fillId="25" borderId="12" xfId="53" applyNumberFormat="1" applyFont="1" applyFill="1" applyBorder="1" applyAlignment="1">
      <alignment horizontal="left" vertical="center" wrapText="1"/>
      <protection/>
    </xf>
    <xf numFmtId="49" fontId="26" fillId="25" borderId="12" xfId="53" applyNumberFormat="1" applyFont="1" applyFill="1" applyBorder="1" applyAlignment="1">
      <alignment horizontal="left" vertical="center" wrapText="1"/>
      <protection/>
    </xf>
    <xf numFmtId="0" fontId="26" fillId="25" borderId="12" xfId="0" applyFont="1" applyFill="1" applyBorder="1" applyAlignment="1">
      <alignment horizontal="left" vertical="center" wrapText="1"/>
    </xf>
    <xf numFmtId="49" fontId="22" fillId="25" borderId="12" xfId="0" applyNumberFormat="1" applyFont="1" applyFill="1" applyBorder="1" applyAlignment="1">
      <alignment horizontal="left" vertical="center" wrapText="1"/>
    </xf>
    <xf numFmtId="0" fontId="26" fillId="25" borderId="10" xfId="53" applyFont="1" applyFill="1" applyBorder="1" applyAlignment="1">
      <alignment horizontal="center" vertical="center"/>
      <protection/>
    </xf>
    <xf numFmtId="0" fontId="26" fillId="25" borderId="10" xfId="53" applyFont="1" applyFill="1" applyBorder="1" applyAlignment="1">
      <alignment horizontal="left" vertical="center" wrapText="1"/>
      <protection/>
    </xf>
    <xf numFmtId="0" fontId="22" fillId="25" borderId="10" xfId="53" applyFont="1" applyFill="1" applyBorder="1" applyAlignment="1">
      <alignment horizontal="left" vertical="center" wrapText="1"/>
      <protection/>
    </xf>
    <xf numFmtId="0" fontId="25" fillId="25" borderId="0" xfId="0" applyFont="1" applyFill="1" applyAlignment="1">
      <alignment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00"/>
  <sheetViews>
    <sheetView tabSelected="1" workbookViewId="0" topLeftCell="A14">
      <selection activeCell="B125" sqref="B125:B126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10.00390625" style="2" bestFit="1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102"/>
      <c r="C1" s="102"/>
      <c r="D1" s="4"/>
      <c r="E1" s="4"/>
      <c r="F1" s="4"/>
    </row>
    <row r="2" spans="2:6" ht="7.5" customHeight="1">
      <c r="B2" s="102"/>
      <c r="C2" s="102"/>
      <c r="D2" s="4"/>
      <c r="E2" s="4"/>
      <c r="F2" s="4"/>
    </row>
    <row r="3" spans="2:6" ht="12.75" hidden="1">
      <c r="B3" s="102"/>
      <c r="C3" s="102"/>
      <c r="D3" s="4"/>
      <c r="E3" s="4"/>
      <c r="F3" s="4"/>
    </row>
    <row r="4" spans="1:6" ht="32.25" customHeight="1">
      <c r="A4" s="103" t="s">
        <v>330</v>
      </c>
      <c r="B4" s="103"/>
      <c r="C4" s="103"/>
      <c r="D4" s="103"/>
      <c r="E4" s="103"/>
      <c r="F4" s="103"/>
    </row>
    <row r="5" spans="2:6" ht="12.75">
      <c r="B5" s="3"/>
      <c r="D5" s="12"/>
      <c r="E5" s="12"/>
      <c r="F5" s="12"/>
    </row>
    <row r="6" spans="1:9" ht="12" customHeight="1">
      <c r="A6" s="101"/>
      <c r="B6" s="101"/>
      <c r="C6" s="101"/>
      <c r="D6" s="101"/>
      <c r="E6" s="101"/>
      <c r="F6" s="55"/>
      <c r="I6" s="4"/>
    </row>
    <row r="7" spans="3:6" ht="12.75" hidden="1">
      <c r="C7" s="6"/>
      <c r="D7" s="54"/>
      <c r="E7" s="54"/>
      <c r="F7" s="54"/>
    </row>
    <row r="8" spans="1:8" ht="57" customHeight="1">
      <c r="A8" s="7" t="s">
        <v>84</v>
      </c>
      <c r="B8" s="8" t="s">
        <v>85</v>
      </c>
      <c r="C8" s="1" t="s">
        <v>331</v>
      </c>
      <c r="D8" s="1" t="s">
        <v>332</v>
      </c>
      <c r="E8" s="1" t="s">
        <v>313</v>
      </c>
      <c r="F8" s="1" t="s">
        <v>148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86</v>
      </c>
      <c r="B10" s="35" t="s">
        <v>87</v>
      </c>
      <c r="C10" s="36">
        <f>C11+C55</f>
        <v>1125215554.95</v>
      </c>
      <c r="D10" s="36">
        <f>D11+D55</f>
        <v>178163216.37999997</v>
      </c>
      <c r="E10" s="36">
        <f>C10-D10</f>
        <v>947052338.57</v>
      </c>
      <c r="F10" s="57">
        <f>D10/C10</f>
        <v>0.15833696538963754</v>
      </c>
      <c r="H10" s="4"/>
    </row>
    <row r="11" spans="1:6" ht="13.5">
      <c r="A11" s="29"/>
      <c r="B11" s="30" t="s">
        <v>88</v>
      </c>
      <c r="C11" s="31">
        <f>C13+C28+C42+C50+C22</f>
        <v>1014986877.16</v>
      </c>
      <c r="D11" s="31">
        <f>D13+D28+D42+D50+D22</f>
        <v>175290726.34999996</v>
      </c>
      <c r="E11" s="31">
        <f>C11-D11</f>
        <v>839696150.81</v>
      </c>
      <c r="F11" s="58">
        <f>D11/C11</f>
        <v>0.1727024558588136</v>
      </c>
    </row>
    <row r="12" spans="1:6" ht="12.75">
      <c r="A12" s="10"/>
      <c r="B12" s="13" t="s">
        <v>89</v>
      </c>
      <c r="C12" s="11"/>
      <c r="D12" s="11"/>
      <c r="E12" s="11"/>
      <c r="F12" s="59"/>
    </row>
    <row r="13" spans="1:6" ht="12.75">
      <c r="A13" s="43" t="s">
        <v>90</v>
      </c>
      <c r="B13" s="44" t="s">
        <v>91</v>
      </c>
      <c r="C13" s="45">
        <f>C14</f>
        <v>948063378</v>
      </c>
      <c r="D13" s="45">
        <f>D14</f>
        <v>160427807.82999998</v>
      </c>
      <c r="E13" s="45">
        <f aca="true" t="shared" si="0" ref="E13:E30">C13-D13</f>
        <v>787635570.1700001</v>
      </c>
      <c r="F13" s="60">
        <f aca="true" t="shared" si="1" ref="F13:F26">D13/C13</f>
        <v>0.1692163325287732</v>
      </c>
    </row>
    <row r="14" spans="1:6" ht="12.75">
      <c r="A14" s="14" t="s">
        <v>92</v>
      </c>
      <c r="B14" s="15" t="s">
        <v>93</v>
      </c>
      <c r="C14" s="16">
        <f>C15+C16+C17+C18+C19+C20+C21</f>
        <v>948063378</v>
      </c>
      <c r="D14" s="16">
        <f>D15+D16+D17+D18+D19+D20+D21</f>
        <v>160427807.82999998</v>
      </c>
      <c r="E14" s="16">
        <f t="shared" si="0"/>
        <v>787635570.1700001</v>
      </c>
      <c r="F14" s="61">
        <f t="shared" si="1"/>
        <v>0.1692163325287732</v>
      </c>
    </row>
    <row r="15" spans="1:6" ht="102">
      <c r="A15" s="8" t="s">
        <v>28</v>
      </c>
      <c r="B15" s="17" t="s">
        <v>334</v>
      </c>
      <c r="C15" s="33">
        <v>936699787.38</v>
      </c>
      <c r="D15" s="33">
        <v>158802921.79</v>
      </c>
      <c r="E15" s="33">
        <f t="shared" si="0"/>
        <v>777896865.59</v>
      </c>
      <c r="F15" s="62">
        <f aca="true" t="shared" si="2" ref="F15:F21">D15/C15</f>
        <v>0.1695344911246114</v>
      </c>
    </row>
    <row r="16" spans="1:6" ht="118.5" customHeight="1">
      <c r="A16" s="8" t="s">
        <v>29</v>
      </c>
      <c r="B16" s="19" t="s">
        <v>30</v>
      </c>
      <c r="C16" s="33">
        <v>923869.16</v>
      </c>
      <c r="D16" s="33">
        <v>-3947.06</v>
      </c>
      <c r="E16" s="33">
        <f t="shared" si="0"/>
        <v>927816.2200000001</v>
      </c>
      <c r="F16" s="62">
        <f t="shared" si="2"/>
        <v>-0.0042723149239011285</v>
      </c>
    </row>
    <row r="17" spans="1:6" ht="51">
      <c r="A17" s="37" t="s">
        <v>31</v>
      </c>
      <c r="B17" s="38" t="s">
        <v>32</v>
      </c>
      <c r="C17" s="33">
        <v>4157411.2</v>
      </c>
      <c r="D17" s="33">
        <v>417020.28</v>
      </c>
      <c r="E17" s="33">
        <f t="shared" si="0"/>
        <v>3740390.92</v>
      </c>
      <c r="F17" s="62">
        <f t="shared" si="2"/>
        <v>0.10030768185740203</v>
      </c>
    </row>
    <row r="18" spans="1:6" ht="89.25" hidden="1">
      <c r="A18" s="37" t="s">
        <v>282</v>
      </c>
      <c r="B18" s="38" t="s">
        <v>283</v>
      </c>
      <c r="C18" s="33">
        <v>0</v>
      </c>
      <c r="D18" s="33">
        <v>0</v>
      </c>
      <c r="E18" s="33">
        <f t="shared" si="0"/>
        <v>0</v>
      </c>
      <c r="F18" s="62" t="e">
        <f t="shared" si="2"/>
        <v>#DIV/0!</v>
      </c>
    </row>
    <row r="19" spans="1:6" ht="140.25">
      <c r="A19" s="37" t="s">
        <v>284</v>
      </c>
      <c r="B19" s="38" t="s">
        <v>306</v>
      </c>
      <c r="C19" s="33">
        <v>3787863.54</v>
      </c>
      <c r="D19" s="33">
        <v>167675.26</v>
      </c>
      <c r="E19" s="33">
        <f t="shared" si="0"/>
        <v>3620188.2800000003</v>
      </c>
      <c r="F19" s="62">
        <f t="shared" si="2"/>
        <v>0.04426644683192574</v>
      </c>
    </row>
    <row r="20" spans="1:6" ht="51">
      <c r="A20" s="37" t="s">
        <v>304</v>
      </c>
      <c r="B20" s="38" t="s">
        <v>305</v>
      </c>
      <c r="C20" s="33">
        <v>1108642.99</v>
      </c>
      <c r="D20" s="33">
        <v>856914.91</v>
      </c>
      <c r="E20" s="33">
        <f t="shared" si="0"/>
        <v>251728.07999999996</v>
      </c>
      <c r="F20" s="62">
        <f t="shared" si="2"/>
        <v>0.7729403583745206</v>
      </c>
    </row>
    <row r="21" spans="1:6" ht="51">
      <c r="A21" s="37" t="s">
        <v>329</v>
      </c>
      <c r="B21" s="38" t="s">
        <v>328</v>
      </c>
      <c r="C21" s="33">
        <v>1385803.73</v>
      </c>
      <c r="D21" s="33">
        <v>187222.65</v>
      </c>
      <c r="E21" s="33">
        <f>C21-D21</f>
        <v>1198581.08</v>
      </c>
      <c r="F21" s="62">
        <f t="shared" si="2"/>
        <v>0.13510040848280874</v>
      </c>
    </row>
    <row r="22" spans="1:6" ht="25.5">
      <c r="A22" s="43" t="s">
        <v>33</v>
      </c>
      <c r="B22" s="46" t="s">
        <v>34</v>
      </c>
      <c r="C22" s="45">
        <f>C23</f>
        <v>10909800.16</v>
      </c>
      <c r="D22" s="45">
        <f>D23</f>
        <v>2875780.8500000006</v>
      </c>
      <c r="E22" s="45">
        <f t="shared" si="0"/>
        <v>8034019.31</v>
      </c>
      <c r="F22" s="60">
        <f t="shared" si="1"/>
        <v>0.26359610697030406</v>
      </c>
    </row>
    <row r="23" spans="1:6" ht="38.25">
      <c r="A23" s="14" t="s">
        <v>35</v>
      </c>
      <c r="B23" s="20" t="s">
        <v>36</v>
      </c>
      <c r="C23" s="42">
        <f>C24+C25+C26+C27</f>
        <v>10909800.16</v>
      </c>
      <c r="D23" s="42">
        <f>D24+D25+D26+D27</f>
        <v>2875780.8500000006</v>
      </c>
      <c r="E23" s="16">
        <f t="shared" si="0"/>
        <v>8034019.31</v>
      </c>
      <c r="F23" s="61">
        <f t="shared" si="1"/>
        <v>0.26359610697030406</v>
      </c>
    </row>
    <row r="24" spans="1:8" s="39" customFormat="1" ht="119.25" customHeight="1">
      <c r="A24" s="37" t="s">
        <v>142</v>
      </c>
      <c r="B24" s="38" t="s">
        <v>285</v>
      </c>
      <c r="C24" s="33">
        <v>5689914.24</v>
      </c>
      <c r="D24" s="33">
        <v>1409947.01</v>
      </c>
      <c r="E24" s="33">
        <f t="shared" si="0"/>
        <v>4279967.23</v>
      </c>
      <c r="F24" s="62">
        <f t="shared" si="1"/>
        <v>0.24779758543425778</v>
      </c>
      <c r="H24" s="56"/>
    </row>
    <row r="25" spans="1:8" s="39" customFormat="1" ht="134.25" customHeight="1">
      <c r="A25" s="37" t="s">
        <v>143</v>
      </c>
      <c r="B25" s="38" t="s">
        <v>286</v>
      </c>
      <c r="C25" s="33">
        <v>27110.67</v>
      </c>
      <c r="D25" s="33">
        <v>7418.06</v>
      </c>
      <c r="E25" s="33">
        <f t="shared" si="0"/>
        <v>19692.609999999997</v>
      </c>
      <c r="F25" s="62">
        <f t="shared" si="1"/>
        <v>0.27362141916817256</v>
      </c>
      <c r="H25" s="56"/>
    </row>
    <row r="26" spans="1:11" s="39" customFormat="1" ht="120.75" customHeight="1">
      <c r="A26" s="37" t="s">
        <v>144</v>
      </c>
      <c r="B26" s="38" t="s">
        <v>287</v>
      </c>
      <c r="C26" s="33">
        <v>5192775.25</v>
      </c>
      <c r="D26" s="33">
        <v>1608109.79</v>
      </c>
      <c r="E26" s="33">
        <f t="shared" si="0"/>
        <v>3584665.46</v>
      </c>
      <c r="F26" s="62">
        <f t="shared" si="1"/>
        <v>0.3096821473257484</v>
      </c>
      <c r="K26" s="56"/>
    </row>
    <row r="27" spans="1:6" ht="119.25" customHeight="1">
      <c r="A27" s="8" t="s">
        <v>145</v>
      </c>
      <c r="B27" s="19" t="s">
        <v>288</v>
      </c>
      <c r="C27" s="33">
        <v>0</v>
      </c>
      <c r="D27" s="33">
        <v>-149694.01</v>
      </c>
      <c r="E27" s="33">
        <f t="shared" si="0"/>
        <v>149694.01</v>
      </c>
      <c r="F27" s="62" t="s">
        <v>141</v>
      </c>
    </row>
    <row r="28" spans="1:6" ht="12.75">
      <c r="A28" s="43" t="s">
        <v>94</v>
      </c>
      <c r="B28" s="44" t="s">
        <v>95</v>
      </c>
      <c r="C28" s="45">
        <f>C29+C37+C41</f>
        <v>35055003</v>
      </c>
      <c r="D28" s="45">
        <f>D29+D37+D41</f>
        <v>7893239.7</v>
      </c>
      <c r="E28" s="45">
        <f t="shared" si="0"/>
        <v>27161763.3</v>
      </c>
      <c r="F28" s="60">
        <f aca="true" t="shared" si="3" ref="F28:F35">D28/C28</f>
        <v>0.22516728068743855</v>
      </c>
    </row>
    <row r="29" spans="1:6" ht="25.5">
      <c r="A29" s="14" t="s">
        <v>96</v>
      </c>
      <c r="B29" s="21" t="s">
        <v>97</v>
      </c>
      <c r="C29" s="42">
        <f>C30+C33+C36</f>
        <v>33714608</v>
      </c>
      <c r="D29" s="42">
        <f>D30+D33+D36</f>
        <v>6989064.09</v>
      </c>
      <c r="E29" s="16">
        <f t="shared" si="0"/>
        <v>26725543.91</v>
      </c>
      <c r="F29" s="61">
        <f>D29/C29</f>
        <v>0.20730076677741588</v>
      </c>
    </row>
    <row r="30" spans="1:6" ht="38.25">
      <c r="A30" s="8" t="s">
        <v>37</v>
      </c>
      <c r="B30" s="19" t="s">
        <v>38</v>
      </c>
      <c r="C30" s="33">
        <f>C31+C32</f>
        <v>15312762</v>
      </c>
      <c r="D30" s="33">
        <f>D31+D32</f>
        <v>2273324.9</v>
      </c>
      <c r="E30" s="18">
        <f t="shared" si="0"/>
        <v>13039437.1</v>
      </c>
      <c r="F30" s="63">
        <f t="shared" si="3"/>
        <v>0.14845949411347215</v>
      </c>
    </row>
    <row r="31" spans="1:10" ht="38.25">
      <c r="A31" s="8" t="s">
        <v>39</v>
      </c>
      <c r="B31" s="19" t="s">
        <v>38</v>
      </c>
      <c r="C31" s="33">
        <v>15312762</v>
      </c>
      <c r="D31" s="33">
        <v>2273324.9</v>
      </c>
      <c r="E31" s="18">
        <f aca="true" t="shared" si="4" ref="E31:E36">C31-D31</f>
        <v>13039437.1</v>
      </c>
      <c r="F31" s="63">
        <f t="shared" si="3"/>
        <v>0.14845949411347215</v>
      </c>
      <c r="J31" s="4"/>
    </row>
    <row r="32" spans="1:10" ht="51" hidden="1">
      <c r="A32" s="8" t="s">
        <v>108</v>
      </c>
      <c r="B32" s="19" t="s">
        <v>109</v>
      </c>
      <c r="C32" s="33">
        <v>0</v>
      </c>
      <c r="D32" s="33">
        <v>0</v>
      </c>
      <c r="E32" s="18">
        <f t="shared" si="4"/>
        <v>0</v>
      </c>
      <c r="F32" s="63" t="e">
        <f t="shared" si="3"/>
        <v>#DIV/0!</v>
      </c>
      <c r="J32" s="4"/>
    </row>
    <row r="33" spans="1:10" ht="38.25">
      <c r="A33" s="8" t="s">
        <v>40</v>
      </c>
      <c r="B33" s="19" t="s">
        <v>41</v>
      </c>
      <c r="C33" s="33">
        <f>C34+C35</f>
        <v>18401846</v>
      </c>
      <c r="D33" s="33">
        <f>D34+D35</f>
        <v>4711002.02</v>
      </c>
      <c r="E33" s="18">
        <f t="shared" si="4"/>
        <v>13690843.98</v>
      </c>
      <c r="F33" s="63">
        <f t="shared" si="3"/>
        <v>0.25600703429427674</v>
      </c>
      <c r="J33" s="4"/>
    </row>
    <row r="34" spans="1:10" ht="75" customHeight="1">
      <c r="A34" s="8" t="s">
        <v>42</v>
      </c>
      <c r="B34" s="19" t="s">
        <v>289</v>
      </c>
      <c r="C34" s="33">
        <v>18401846</v>
      </c>
      <c r="D34" s="33">
        <v>4711002.02</v>
      </c>
      <c r="E34" s="18">
        <f t="shared" si="4"/>
        <v>13690843.98</v>
      </c>
      <c r="F34" s="63">
        <f t="shared" si="3"/>
        <v>0.25600703429427674</v>
      </c>
      <c r="J34" s="4"/>
    </row>
    <row r="35" spans="1:10" ht="63.75" hidden="1">
      <c r="A35" s="8" t="s">
        <v>111</v>
      </c>
      <c r="B35" s="19" t="s">
        <v>110</v>
      </c>
      <c r="C35" s="33">
        <v>0</v>
      </c>
      <c r="D35" s="33">
        <v>0</v>
      </c>
      <c r="E35" s="18">
        <f t="shared" si="4"/>
        <v>0</v>
      </c>
      <c r="F35" s="63" t="e">
        <f t="shared" si="3"/>
        <v>#DIV/0!</v>
      </c>
      <c r="J35" s="4"/>
    </row>
    <row r="36" spans="1:10" ht="38.25">
      <c r="A36" s="8" t="s">
        <v>43</v>
      </c>
      <c r="B36" s="19" t="s">
        <v>137</v>
      </c>
      <c r="C36" s="33">
        <v>0</v>
      </c>
      <c r="D36" s="33">
        <v>4737.17</v>
      </c>
      <c r="E36" s="18">
        <f t="shared" si="4"/>
        <v>-4737.17</v>
      </c>
      <c r="F36" s="63" t="s">
        <v>141</v>
      </c>
      <c r="J36" s="4"/>
    </row>
    <row r="37" spans="1:10" s="22" customFormat="1" ht="25.5">
      <c r="A37" s="14" t="s">
        <v>98</v>
      </c>
      <c r="B37" s="21" t="s">
        <v>99</v>
      </c>
      <c r="C37" s="42">
        <f>C38+C39</f>
        <v>0</v>
      </c>
      <c r="D37" s="42">
        <f>D38+D39</f>
        <v>253.61</v>
      </c>
      <c r="E37" s="16">
        <f>C37-D37</f>
        <v>-253.61</v>
      </c>
      <c r="F37" s="64" t="s">
        <v>141</v>
      </c>
      <c r="H37" s="2"/>
      <c r="J37" s="4"/>
    </row>
    <row r="38" spans="1:10" s="22" customFormat="1" ht="25.5">
      <c r="A38" s="8" t="s">
        <v>44</v>
      </c>
      <c r="B38" s="19" t="s">
        <v>45</v>
      </c>
      <c r="C38" s="33">
        <v>0</v>
      </c>
      <c r="D38" s="33">
        <v>253.61</v>
      </c>
      <c r="E38" s="18">
        <f>C38-D38</f>
        <v>-253.61</v>
      </c>
      <c r="F38" s="62" t="s">
        <v>141</v>
      </c>
      <c r="H38" s="2"/>
      <c r="J38" s="4"/>
    </row>
    <row r="39" spans="1:10" s="22" customFormat="1" ht="38.25" hidden="1">
      <c r="A39" s="8" t="s">
        <v>46</v>
      </c>
      <c r="B39" s="19" t="s">
        <v>47</v>
      </c>
      <c r="C39" s="33">
        <v>0</v>
      </c>
      <c r="D39" s="33">
        <v>0</v>
      </c>
      <c r="E39" s="18">
        <f>D39-C39</f>
        <v>0</v>
      </c>
      <c r="F39" s="62" t="e">
        <f aca="true" t="shared" si="5" ref="F39:F47">D39/C39</f>
        <v>#DIV/0!</v>
      </c>
      <c r="H39" s="2"/>
      <c r="J39" s="4"/>
    </row>
    <row r="40" spans="1:10" s="22" customFormat="1" ht="25.5">
      <c r="A40" s="14" t="s">
        <v>48</v>
      </c>
      <c r="B40" s="21" t="s">
        <v>49</v>
      </c>
      <c r="C40" s="42">
        <f>C41</f>
        <v>1340395</v>
      </c>
      <c r="D40" s="42">
        <f>D41</f>
        <v>903922</v>
      </c>
      <c r="E40" s="16">
        <f aca="true" t="shared" si="6" ref="E40:E47">C40-D40</f>
        <v>436473</v>
      </c>
      <c r="F40" s="61">
        <f t="shared" si="5"/>
        <v>0.6743698685835146</v>
      </c>
      <c r="H40" s="2"/>
      <c r="J40" s="4"/>
    </row>
    <row r="41" spans="1:10" ht="38.25">
      <c r="A41" s="8" t="s">
        <v>100</v>
      </c>
      <c r="B41" s="23" t="s">
        <v>101</v>
      </c>
      <c r="C41" s="33">
        <v>1340395</v>
      </c>
      <c r="D41" s="33">
        <v>903922</v>
      </c>
      <c r="E41" s="18">
        <f t="shared" si="6"/>
        <v>436473</v>
      </c>
      <c r="F41" s="63">
        <f t="shared" si="5"/>
        <v>0.6743698685835146</v>
      </c>
      <c r="J41" s="4"/>
    </row>
    <row r="42" spans="1:6" ht="12.75">
      <c r="A42" s="43" t="s">
        <v>102</v>
      </c>
      <c r="B42" s="44" t="s">
        <v>103</v>
      </c>
      <c r="C42" s="45">
        <f>C43+C45</f>
        <v>11255618</v>
      </c>
      <c r="D42" s="45">
        <f>D43+D45</f>
        <v>1023964.25</v>
      </c>
      <c r="E42" s="45">
        <f t="shared" si="6"/>
        <v>10231653.75</v>
      </c>
      <c r="F42" s="60">
        <f t="shared" si="5"/>
        <v>0.0909736142431273</v>
      </c>
    </row>
    <row r="43" spans="1:6" ht="12.75">
      <c r="A43" s="14" t="s">
        <v>50</v>
      </c>
      <c r="B43" s="21" t="s">
        <v>51</v>
      </c>
      <c r="C43" s="42">
        <f>C44</f>
        <v>7471539</v>
      </c>
      <c r="D43" s="42">
        <f>D44</f>
        <v>756314.68</v>
      </c>
      <c r="E43" s="42">
        <f t="shared" si="6"/>
        <v>6715224.32</v>
      </c>
      <c r="F43" s="64">
        <f t="shared" si="5"/>
        <v>0.10122609010004499</v>
      </c>
    </row>
    <row r="44" spans="1:6" ht="51">
      <c r="A44" s="8" t="s">
        <v>104</v>
      </c>
      <c r="B44" s="24" t="s">
        <v>105</v>
      </c>
      <c r="C44" s="33">
        <v>7471539</v>
      </c>
      <c r="D44" s="33">
        <v>756314.68</v>
      </c>
      <c r="E44" s="33">
        <f t="shared" si="6"/>
        <v>6715224.32</v>
      </c>
      <c r="F44" s="62">
        <f>D44/C44</f>
        <v>0.10122609010004499</v>
      </c>
    </row>
    <row r="45" spans="1:6" ht="12.75">
      <c r="A45" s="14" t="s">
        <v>106</v>
      </c>
      <c r="B45" s="21" t="s">
        <v>1</v>
      </c>
      <c r="C45" s="42">
        <f>C46+C48</f>
        <v>3784079</v>
      </c>
      <c r="D45" s="42">
        <f>D46+D48</f>
        <v>267649.57</v>
      </c>
      <c r="E45" s="42">
        <f t="shared" si="6"/>
        <v>3516429.43</v>
      </c>
      <c r="F45" s="61">
        <f t="shared" si="5"/>
        <v>0.07073043929579695</v>
      </c>
    </row>
    <row r="46" spans="1:8" ht="12.75">
      <c r="A46" s="37" t="s">
        <v>138</v>
      </c>
      <c r="B46" s="38" t="s">
        <v>120</v>
      </c>
      <c r="C46" s="33">
        <f>C47</f>
        <v>3784079</v>
      </c>
      <c r="D46" s="33">
        <f>D47</f>
        <v>267551.57</v>
      </c>
      <c r="E46" s="33">
        <f t="shared" si="6"/>
        <v>3516527.43</v>
      </c>
      <c r="F46" s="62">
        <f t="shared" si="5"/>
        <v>0.0707045413163943</v>
      </c>
      <c r="H46" s="4"/>
    </row>
    <row r="47" spans="1:6" ht="38.25">
      <c r="A47" s="37" t="s">
        <v>121</v>
      </c>
      <c r="B47" s="38" t="s">
        <v>122</v>
      </c>
      <c r="C47" s="33">
        <v>3784079</v>
      </c>
      <c r="D47" s="33">
        <v>267551.57</v>
      </c>
      <c r="E47" s="33">
        <f t="shared" si="6"/>
        <v>3516527.43</v>
      </c>
      <c r="F47" s="62">
        <f t="shared" si="5"/>
        <v>0.0707045413163943</v>
      </c>
    </row>
    <row r="48" spans="1:6" ht="12.75">
      <c r="A48" s="37" t="s">
        <v>123</v>
      </c>
      <c r="B48" s="38" t="s">
        <v>124</v>
      </c>
      <c r="C48" s="33">
        <f>C49</f>
        <v>0</v>
      </c>
      <c r="D48" s="33">
        <f>D49</f>
        <v>98</v>
      </c>
      <c r="E48" s="33">
        <f>D48-C48</f>
        <v>98</v>
      </c>
      <c r="F48" s="62" t="s">
        <v>141</v>
      </c>
    </row>
    <row r="49" spans="1:6" ht="38.25">
      <c r="A49" s="37" t="s">
        <v>125</v>
      </c>
      <c r="B49" s="38" t="s">
        <v>126</v>
      </c>
      <c r="C49" s="33">
        <v>0</v>
      </c>
      <c r="D49" s="33">
        <v>98</v>
      </c>
      <c r="E49" s="33">
        <f>D49-C49</f>
        <v>98</v>
      </c>
      <c r="F49" s="62" t="s">
        <v>141</v>
      </c>
    </row>
    <row r="50" spans="1:6" ht="12.75">
      <c r="A50" s="43" t="s">
        <v>2</v>
      </c>
      <c r="B50" s="44" t="s">
        <v>3</v>
      </c>
      <c r="C50" s="45">
        <f>C51+C53</f>
        <v>9703078</v>
      </c>
      <c r="D50" s="45">
        <f>D51+D53</f>
        <v>3069933.72</v>
      </c>
      <c r="E50" s="45">
        <f aca="true" t="shared" si="7" ref="E50:E91">C50-D50</f>
        <v>6633144.279999999</v>
      </c>
      <c r="F50" s="60">
        <f aca="true" t="shared" si="8" ref="F50:F58">D50/C50</f>
        <v>0.3163876163831725</v>
      </c>
    </row>
    <row r="51" spans="1:6" ht="38.25">
      <c r="A51" s="14" t="s">
        <v>52</v>
      </c>
      <c r="B51" s="20" t="s">
        <v>53</v>
      </c>
      <c r="C51" s="42">
        <f>C52</f>
        <v>9693078</v>
      </c>
      <c r="D51" s="42">
        <f>D52</f>
        <v>3069933.72</v>
      </c>
      <c r="E51" s="16">
        <f t="shared" si="7"/>
        <v>6623144.279999999</v>
      </c>
      <c r="F51" s="61">
        <f t="shared" si="8"/>
        <v>0.3167140221093857</v>
      </c>
    </row>
    <row r="52" spans="1:9" ht="51">
      <c r="A52" s="8" t="s">
        <v>54</v>
      </c>
      <c r="B52" s="19" t="s">
        <v>55</v>
      </c>
      <c r="C52" s="33">
        <v>9693078</v>
      </c>
      <c r="D52" s="33">
        <v>3069933.72</v>
      </c>
      <c r="E52" s="18">
        <f t="shared" si="7"/>
        <v>6623144.279999999</v>
      </c>
      <c r="F52" s="63">
        <f>D52/C52</f>
        <v>0.3167140221093857</v>
      </c>
      <c r="I52" s="4"/>
    </row>
    <row r="53" spans="1:6" ht="38.25">
      <c r="A53" s="14" t="s">
        <v>56</v>
      </c>
      <c r="B53" s="20" t="s">
        <v>57</v>
      </c>
      <c r="C53" s="42">
        <f>C54</f>
        <v>10000</v>
      </c>
      <c r="D53" s="42">
        <f>D54</f>
        <v>0</v>
      </c>
      <c r="E53" s="16">
        <f t="shared" si="7"/>
        <v>10000</v>
      </c>
      <c r="F53" s="61">
        <f>D53/C53</f>
        <v>0</v>
      </c>
    </row>
    <row r="54" spans="1:6" ht="25.5">
      <c r="A54" s="8" t="s">
        <v>58</v>
      </c>
      <c r="B54" s="19" t="s">
        <v>59</v>
      </c>
      <c r="C54" s="33">
        <v>10000</v>
      </c>
      <c r="D54" s="33">
        <v>0</v>
      </c>
      <c r="E54" s="18">
        <f t="shared" si="7"/>
        <v>10000</v>
      </c>
      <c r="F54" s="63">
        <f>D54/C54</f>
        <v>0</v>
      </c>
    </row>
    <row r="55" spans="1:6" ht="13.5">
      <c r="A55" s="29"/>
      <c r="B55" s="32" t="s">
        <v>4</v>
      </c>
      <c r="C55" s="31">
        <f>C56+C70+C76+C85+C89+C128</f>
        <v>110228677.79</v>
      </c>
      <c r="D55" s="31">
        <f>D56+D70+D76+D85+D89+D128</f>
        <v>2872490.030000001</v>
      </c>
      <c r="E55" s="31">
        <f t="shared" si="7"/>
        <v>107356187.76</v>
      </c>
      <c r="F55" s="58">
        <f t="shared" si="8"/>
        <v>0.026059371187164823</v>
      </c>
    </row>
    <row r="56" spans="1:8" ht="38.25">
      <c r="A56" s="47" t="s">
        <v>5</v>
      </c>
      <c r="B56" s="48" t="s">
        <v>6</v>
      </c>
      <c r="C56" s="45">
        <f>C57+C64+C67</f>
        <v>95647192.48</v>
      </c>
      <c r="D56" s="45">
        <f>D57+D64+D67</f>
        <v>22286512.82</v>
      </c>
      <c r="E56" s="45">
        <f t="shared" si="7"/>
        <v>73360679.66</v>
      </c>
      <c r="F56" s="60">
        <f t="shared" si="8"/>
        <v>0.2330074960084181</v>
      </c>
      <c r="H56" s="4"/>
    </row>
    <row r="57" spans="1:6" ht="89.25">
      <c r="A57" s="14" t="s">
        <v>7</v>
      </c>
      <c r="B57" s="25" t="s">
        <v>23</v>
      </c>
      <c r="C57" s="16">
        <f>C58+C60+C62</f>
        <v>19164784.310000002</v>
      </c>
      <c r="D57" s="16">
        <f>D58+D60+D62</f>
        <v>4998389.36</v>
      </c>
      <c r="E57" s="16">
        <f t="shared" si="7"/>
        <v>14166394.950000003</v>
      </c>
      <c r="F57" s="61">
        <f t="shared" si="8"/>
        <v>0.26081114606606287</v>
      </c>
    </row>
    <row r="58" spans="1:6" ht="63.75">
      <c r="A58" s="8" t="s">
        <v>60</v>
      </c>
      <c r="B58" s="17" t="s">
        <v>61</v>
      </c>
      <c r="C58" s="33">
        <f>C59</f>
        <v>9096770.63</v>
      </c>
      <c r="D58" s="33">
        <f>D59</f>
        <v>3173229.95</v>
      </c>
      <c r="E58" s="18">
        <f t="shared" si="7"/>
        <v>5923540.680000001</v>
      </c>
      <c r="F58" s="63">
        <f t="shared" si="8"/>
        <v>0.3488303793804681</v>
      </c>
    </row>
    <row r="59" spans="1:6" s="39" customFormat="1" ht="89.25">
      <c r="A59" s="37" t="s">
        <v>8</v>
      </c>
      <c r="B59" s="53" t="s">
        <v>24</v>
      </c>
      <c r="C59" s="33">
        <v>9096770.63</v>
      </c>
      <c r="D59" s="33">
        <v>3173229.95</v>
      </c>
      <c r="E59" s="18">
        <f t="shared" si="7"/>
        <v>5923540.680000001</v>
      </c>
      <c r="F59" s="63">
        <f aca="true" t="shared" si="9" ref="F59:F66">D59/C59</f>
        <v>0.3488303793804681</v>
      </c>
    </row>
    <row r="60" spans="1:8" ht="89.25">
      <c r="A60" s="8" t="s">
        <v>62</v>
      </c>
      <c r="B60" s="17" t="s">
        <v>63</v>
      </c>
      <c r="C60" s="33">
        <f>C61</f>
        <v>3387141.13</v>
      </c>
      <c r="D60" s="33">
        <f>D61</f>
        <v>617430.63</v>
      </c>
      <c r="E60" s="18">
        <f t="shared" si="7"/>
        <v>2769710.5</v>
      </c>
      <c r="F60" s="63">
        <f t="shared" si="9"/>
        <v>0.1822866560036133</v>
      </c>
      <c r="H60" s="4"/>
    </row>
    <row r="61" spans="1:10" ht="89.25">
      <c r="A61" s="8" t="s">
        <v>9</v>
      </c>
      <c r="B61" s="26" t="s">
        <v>10</v>
      </c>
      <c r="C61" s="33">
        <v>3387141.13</v>
      </c>
      <c r="D61" s="33">
        <v>617430.63</v>
      </c>
      <c r="E61" s="18">
        <f t="shared" si="7"/>
        <v>2769710.5</v>
      </c>
      <c r="F61" s="63">
        <f t="shared" si="9"/>
        <v>0.1822866560036133</v>
      </c>
      <c r="H61" s="4"/>
      <c r="J61" s="4"/>
    </row>
    <row r="62" spans="1:6" ht="51">
      <c r="A62" s="8" t="s">
        <v>127</v>
      </c>
      <c r="B62" s="19" t="s">
        <v>128</v>
      </c>
      <c r="C62" s="33">
        <f>C63</f>
        <v>6680872.55</v>
      </c>
      <c r="D62" s="33">
        <f>D63</f>
        <v>1207728.78</v>
      </c>
      <c r="E62" s="18">
        <f t="shared" si="7"/>
        <v>5473143.77</v>
      </c>
      <c r="F62" s="63">
        <f t="shared" si="9"/>
        <v>0.18077410861549814</v>
      </c>
    </row>
    <row r="63" spans="1:10" ht="38.25">
      <c r="A63" s="8" t="s">
        <v>129</v>
      </c>
      <c r="B63" s="19" t="s">
        <v>130</v>
      </c>
      <c r="C63" s="33">
        <v>6680872.55</v>
      </c>
      <c r="D63" s="33">
        <v>1207728.78</v>
      </c>
      <c r="E63" s="18">
        <f t="shared" si="7"/>
        <v>5473143.77</v>
      </c>
      <c r="F63" s="63">
        <f t="shared" si="9"/>
        <v>0.18077410861549814</v>
      </c>
      <c r="J63" s="4"/>
    </row>
    <row r="64" spans="1:6" ht="25.5">
      <c r="A64" s="14" t="s">
        <v>64</v>
      </c>
      <c r="B64" s="20" t="s">
        <v>65</v>
      </c>
      <c r="C64" s="42">
        <f>C65</f>
        <v>380400</v>
      </c>
      <c r="D64" s="42">
        <f>D65</f>
        <v>1079835.79</v>
      </c>
      <c r="E64" s="16">
        <f t="shared" si="7"/>
        <v>-699435.79</v>
      </c>
      <c r="F64" s="61">
        <f t="shared" si="9"/>
        <v>2.8386850420609884</v>
      </c>
    </row>
    <row r="65" spans="1:6" ht="51">
      <c r="A65" s="8" t="s">
        <v>66</v>
      </c>
      <c r="B65" s="19" t="s">
        <v>67</v>
      </c>
      <c r="C65" s="33">
        <f>C66</f>
        <v>380400</v>
      </c>
      <c r="D65" s="33">
        <f>D66</f>
        <v>1079835.79</v>
      </c>
      <c r="E65" s="18">
        <f t="shared" si="7"/>
        <v>-699435.79</v>
      </c>
      <c r="F65" s="63">
        <f t="shared" si="9"/>
        <v>2.8386850420609884</v>
      </c>
    </row>
    <row r="66" spans="1:6" s="39" customFormat="1" ht="63.75">
      <c r="A66" s="37" t="s">
        <v>11</v>
      </c>
      <c r="B66" s="52" t="s">
        <v>12</v>
      </c>
      <c r="C66" s="33">
        <v>380400</v>
      </c>
      <c r="D66" s="33">
        <v>1079835.79</v>
      </c>
      <c r="E66" s="18">
        <f t="shared" si="7"/>
        <v>-699435.79</v>
      </c>
      <c r="F66" s="63">
        <f t="shared" si="9"/>
        <v>2.8386850420609884</v>
      </c>
    </row>
    <row r="67" spans="1:6" ht="89.25">
      <c r="A67" s="14" t="s">
        <v>68</v>
      </c>
      <c r="B67" s="50" t="s">
        <v>69</v>
      </c>
      <c r="C67" s="42">
        <f>C68</f>
        <v>76102008.17</v>
      </c>
      <c r="D67" s="42">
        <f>D68</f>
        <v>16208287.67</v>
      </c>
      <c r="E67" s="16">
        <f t="shared" si="7"/>
        <v>59893720.5</v>
      </c>
      <c r="F67" s="61">
        <f aca="true" t="shared" si="10" ref="F67:F74">D67/C67</f>
        <v>0.2129810771063126</v>
      </c>
    </row>
    <row r="68" spans="1:6" ht="89.25">
      <c r="A68" s="8" t="s">
        <v>70</v>
      </c>
      <c r="B68" s="19" t="s">
        <v>71</v>
      </c>
      <c r="C68" s="33">
        <f>C69</f>
        <v>76102008.17</v>
      </c>
      <c r="D68" s="33">
        <f>D69</f>
        <v>16208287.67</v>
      </c>
      <c r="E68" s="18">
        <f t="shared" si="7"/>
        <v>59893720.5</v>
      </c>
      <c r="F68" s="63">
        <f t="shared" si="10"/>
        <v>0.2129810771063126</v>
      </c>
    </row>
    <row r="69" spans="1:9" ht="76.5">
      <c r="A69" s="8" t="s">
        <v>13</v>
      </c>
      <c r="B69" s="27" t="s">
        <v>14</v>
      </c>
      <c r="C69" s="33">
        <v>76102008.17</v>
      </c>
      <c r="D69" s="33">
        <v>16208287.67</v>
      </c>
      <c r="E69" s="18">
        <f t="shared" si="7"/>
        <v>59893720.5</v>
      </c>
      <c r="F69" s="63">
        <f t="shared" si="10"/>
        <v>0.2129810771063126</v>
      </c>
      <c r="I69" s="4"/>
    </row>
    <row r="70" spans="1:6" ht="25.5">
      <c r="A70" s="43" t="s">
        <v>15</v>
      </c>
      <c r="B70" s="49" t="s">
        <v>16</v>
      </c>
      <c r="C70" s="45">
        <f>C71</f>
        <v>3088356.7199999997</v>
      </c>
      <c r="D70" s="45">
        <f>D71</f>
        <v>1098311.5</v>
      </c>
      <c r="E70" s="45">
        <f t="shared" si="7"/>
        <v>1990045.2199999997</v>
      </c>
      <c r="F70" s="60">
        <f t="shared" si="10"/>
        <v>0.3556297408545474</v>
      </c>
    </row>
    <row r="71" spans="1:6" ht="25.5">
      <c r="A71" s="41" t="s">
        <v>72</v>
      </c>
      <c r="B71" s="51" t="s">
        <v>73</v>
      </c>
      <c r="C71" s="42">
        <f>C72+C73+C74+C75</f>
        <v>3088356.7199999997</v>
      </c>
      <c r="D71" s="42">
        <f>D72+D73+D74+D75</f>
        <v>1098311.5</v>
      </c>
      <c r="E71" s="42">
        <f t="shared" si="7"/>
        <v>1990045.2199999997</v>
      </c>
      <c r="F71" s="64">
        <f t="shared" si="10"/>
        <v>0.3556297408545474</v>
      </c>
    </row>
    <row r="72" spans="1:6" ht="25.5">
      <c r="A72" s="37" t="s">
        <v>74</v>
      </c>
      <c r="B72" s="38" t="s">
        <v>75</v>
      </c>
      <c r="C72" s="33">
        <v>229293.65</v>
      </c>
      <c r="D72" s="33">
        <v>104311.37</v>
      </c>
      <c r="E72" s="33">
        <f t="shared" si="7"/>
        <v>124982.28</v>
      </c>
      <c r="F72" s="62">
        <f t="shared" si="10"/>
        <v>0.45492480930021395</v>
      </c>
    </row>
    <row r="73" spans="1:6" ht="25.5">
      <c r="A73" s="37" t="s">
        <v>76</v>
      </c>
      <c r="B73" s="38" t="s">
        <v>77</v>
      </c>
      <c r="C73" s="33">
        <v>1955738.27</v>
      </c>
      <c r="D73" s="33">
        <v>266872.97</v>
      </c>
      <c r="E73" s="33">
        <f t="shared" si="7"/>
        <v>1688865.3</v>
      </c>
      <c r="F73" s="62">
        <f t="shared" si="10"/>
        <v>0.1364563827858213</v>
      </c>
    </row>
    <row r="74" spans="1:6" ht="15" customHeight="1">
      <c r="A74" s="37" t="s">
        <v>139</v>
      </c>
      <c r="B74" s="38" t="s">
        <v>140</v>
      </c>
      <c r="C74" s="33">
        <v>903324.8</v>
      </c>
      <c r="D74" s="33">
        <v>727127.16</v>
      </c>
      <c r="E74" s="33">
        <f t="shared" si="7"/>
        <v>176197.64</v>
      </c>
      <c r="F74" s="62">
        <f t="shared" si="10"/>
        <v>0.804945419410604</v>
      </c>
    </row>
    <row r="75" spans="1:6" ht="25.5" hidden="1">
      <c r="A75" s="37" t="s">
        <v>146</v>
      </c>
      <c r="B75" s="38" t="s">
        <v>147</v>
      </c>
      <c r="C75" s="33">
        <v>0</v>
      </c>
      <c r="D75" s="33">
        <v>0</v>
      </c>
      <c r="E75" s="33">
        <f t="shared" si="7"/>
        <v>0</v>
      </c>
      <c r="F75" s="62" t="s">
        <v>141</v>
      </c>
    </row>
    <row r="76" spans="1:6" ht="25.5">
      <c r="A76" s="43" t="s">
        <v>17</v>
      </c>
      <c r="B76" s="49" t="s">
        <v>18</v>
      </c>
      <c r="C76" s="45">
        <f>C77+C80</f>
        <v>703573.4299999999</v>
      </c>
      <c r="D76" s="45">
        <f>D77+D80</f>
        <v>132590.71</v>
      </c>
      <c r="E76" s="45">
        <f t="shared" si="7"/>
        <v>570982.72</v>
      </c>
      <c r="F76" s="60">
        <f aca="true" t="shared" si="11" ref="F76:F88">D76/C76</f>
        <v>0.18845326492786973</v>
      </c>
    </row>
    <row r="77" spans="1:6" s="39" customFormat="1" ht="21" customHeight="1">
      <c r="A77" s="14" t="s">
        <v>131</v>
      </c>
      <c r="B77" s="28" t="s">
        <v>132</v>
      </c>
      <c r="C77" s="42">
        <f>C78</f>
        <v>59445</v>
      </c>
      <c r="D77" s="42">
        <f>D78</f>
        <v>1540</v>
      </c>
      <c r="E77" s="16">
        <f t="shared" si="7"/>
        <v>57905</v>
      </c>
      <c r="F77" s="61">
        <f t="shared" si="11"/>
        <v>0.025906299941122046</v>
      </c>
    </row>
    <row r="78" spans="1:6" s="39" customFormat="1" ht="21.75" customHeight="1">
      <c r="A78" s="8" t="s">
        <v>134</v>
      </c>
      <c r="B78" s="27" t="s">
        <v>133</v>
      </c>
      <c r="C78" s="33">
        <f>C79</f>
        <v>59445</v>
      </c>
      <c r="D78" s="33">
        <f>D79</f>
        <v>1540</v>
      </c>
      <c r="E78" s="18">
        <f t="shared" si="7"/>
        <v>57905</v>
      </c>
      <c r="F78" s="63">
        <f t="shared" si="11"/>
        <v>0.025906299941122046</v>
      </c>
    </row>
    <row r="79" spans="1:6" ht="38.25">
      <c r="A79" s="8" t="s">
        <v>135</v>
      </c>
      <c r="B79" s="27" t="s">
        <v>136</v>
      </c>
      <c r="C79" s="33">
        <v>59445</v>
      </c>
      <c r="D79" s="33">
        <v>1540</v>
      </c>
      <c r="E79" s="18">
        <f t="shared" si="7"/>
        <v>57905</v>
      </c>
      <c r="F79" s="63">
        <f t="shared" si="11"/>
        <v>0.025906299941122046</v>
      </c>
    </row>
    <row r="80" spans="1:6" ht="20.25" customHeight="1">
      <c r="A80" s="14" t="s">
        <v>26</v>
      </c>
      <c r="B80" s="28" t="s">
        <v>25</v>
      </c>
      <c r="C80" s="42">
        <f>C83+C81</f>
        <v>644128.4299999999</v>
      </c>
      <c r="D80" s="42">
        <f>D83+D81</f>
        <v>131050.70999999999</v>
      </c>
      <c r="E80" s="16">
        <f t="shared" si="7"/>
        <v>513077.72</v>
      </c>
      <c r="F80" s="61">
        <f t="shared" si="11"/>
        <v>0.203454317332337</v>
      </c>
    </row>
    <row r="81" spans="1:6" ht="38.25">
      <c r="A81" s="8" t="s">
        <v>118</v>
      </c>
      <c r="B81" s="27" t="s">
        <v>119</v>
      </c>
      <c r="C81" s="33">
        <f>C82</f>
        <v>74152.32</v>
      </c>
      <c r="D81" s="33">
        <f>D82</f>
        <v>7699.76</v>
      </c>
      <c r="E81" s="18">
        <f t="shared" si="7"/>
        <v>66452.56000000001</v>
      </c>
      <c r="F81" s="63">
        <f t="shared" si="11"/>
        <v>0.10383707482112495</v>
      </c>
    </row>
    <row r="82" spans="1:6" ht="38.25">
      <c r="A82" s="8" t="s">
        <v>117</v>
      </c>
      <c r="B82" s="27" t="s">
        <v>116</v>
      </c>
      <c r="C82" s="33">
        <v>74152.32</v>
      </c>
      <c r="D82" s="33">
        <v>7699.76</v>
      </c>
      <c r="E82" s="18">
        <f t="shared" si="7"/>
        <v>66452.56000000001</v>
      </c>
      <c r="F82" s="63">
        <f t="shared" si="11"/>
        <v>0.10383707482112495</v>
      </c>
    </row>
    <row r="83" spans="1:6" ht="25.5">
      <c r="A83" s="8" t="s">
        <v>78</v>
      </c>
      <c r="B83" s="27" t="s">
        <v>79</v>
      </c>
      <c r="C83" s="33">
        <f>C84</f>
        <v>569976.11</v>
      </c>
      <c r="D83" s="33">
        <f>D84</f>
        <v>123350.95</v>
      </c>
      <c r="E83" s="18">
        <f t="shared" si="7"/>
        <v>446625.16</v>
      </c>
      <c r="F83" s="63">
        <f t="shared" si="11"/>
        <v>0.21641424585321656</v>
      </c>
    </row>
    <row r="84" spans="1:6" ht="25.5">
      <c r="A84" s="8" t="s">
        <v>27</v>
      </c>
      <c r="B84" s="27" t="s">
        <v>107</v>
      </c>
      <c r="C84" s="33">
        <v>569976.11</v>
      </c>
      <c r="D84" s="33">
        <v>123350.95</v>
      </c>
      <c r="E84" s="18">
        <f t="shared" si="7"/>
        <v>446625.16</v>
      </c>
      <c r="F84" s="63">
        <f t="shared" si="11"/>
        <v>0.21641424585321656</v>
      </c>
    </row>
    <row r="85" spans="1:6" ht="25.5">
      <c r="A85" s="43" t="s">
        <v>19</v>
      </c>
      <c r="B85" s="49" t="s">
        <v>20</v>
      </c>
      <c r="C85" s="45">
        <f aca="true" t="shared" si="12" ref="C85:D87">C86</f>
        <v>6779334.21</v>
      </c>
      <c r="D85" s="45">
        <f t="shared" si="12"/>
        <v>1870965.03</v>
      </c>
      <c r="E85" s="45">
        <f t="shared" si="7"/>
        <v>4908369.18</v>
      </c>
      <c r="F85" s="60">
        <f t="shared" si="11"/>
        <v>0.2759806453029257</v>
      </c>
    </row>
    <row r="86" spans="1:6" ht="78.75" customHeight="1">
      <c r="A86" s="14" t="s">
        <v>80</v>
      </c>
      <c r="B86" s="20" t="s">
        <v>81</v>
      </c>
      <c r="C86" s="42">
        <f t="shared" si="12"/>
        <v>6779334.21</v>
      </c>
      <c r="D86" s="42">
        <f t="shared" si="12"/>
        <v>1870965.03</v>
      </c>
      <c r="E86" s="42">
        <f t="shared" si="7"/>
        <v>4908369.18</v>
      </c>
      <c r="F86" s="61">
        <f t="shared" si="11"/>
        <v>0.2759806453029257</v>
      </c>
    </row>
    <row r="87" spans="1:6" ht="93" customHeight="1">
      <c r="A87" s="8" t="s">
        <v>82</v>
      </c>
      <c r="B87" s="19" t="s">
        <v>333</v>
      </c>
      <c r="C87" s="18">
        <f t="shared" si="12"/>
        <v>6779334.21</v>
      </c>
      <c r="D87" s="18">
        <f t="shared" si="12"/>
        <v>1870965.03</v>
      </c>
      <c r="E87" s="33">
        <f t="shared" si="7"/>
        <v>4908369.18</v>
      </c>
      <c r="F87" s="63">
        <f t="shared" si="11"/>
        <v>0.2759806453029257</v>
      </c>
    </row>
    <row r="88" spans="1:6" ht="102">
      <c r="A88" s="8" t="s">
        <v>83</v>
      </c>
      <c r="B88" s="17" t="s">
        <v>0</v>
      </c>
      <c r="C88" s="33">
        <v>6779334.21</v>
      </c>
      <c r="D88" s="33">
        <v>1870965.03</v>
      </c>
      <c r="E88" s="33">
        <f t="shared" si="7"/>
        <v>4908369.18</v>
      </c>
      <c r="F88" s="63">
        <f t="shared" si="11"/>
        <v>0.2759806453029257</v>
      </c>
    </row>
    <row r="89" spans="1:6" ht="12.75">
      <c r="A89" s="43" t="s">
        <v>21</v>
      </c>
      <c r="B89" s="49" t="s">
        <v>22</v>
      </c>
      <c r="C89" s="45">
        <f>C90+C122+C124+C120+C118</f>
        <v>4010220.95</v>
      </c>
      <c r="D89" s="45">
        <f>D90+D122+D124+D120+D118</f>
        <v>352492.18</v>
      </c>
      <c r="E89" s="45">
        <f t="shared" si="7"/>
        <v>3657728.77</v>
      </c>
      <c r="F89" s="60">
        <f>D89/C89</f>
        <v>0.0878984436007198</v>
      </c>
    </row>
    <row r="90" spans="1:6" ht="41.25" customHeight="1">
      <c r="A90" s="14" t="s">
        <v>212</v>
      </c>
      <c r="B90" s="20" t="s">
        <v>290</v>
      </c>
      <c r="C90" s="16">
        <f>C91+C93+C98+C116+C108+C114+C95+C106+C110+C100+C104+C112+C102</f>
        <v>799199.9500000001</v>
      </c>
      <c r="D90" s="16">
        <f>D91+D93+D98+D116+D108+D114+D95+D106+D110+D100+D104+D112+D102</f>
        <v>210192.36000000002</v>
      </c>
      <c r="E90" s="16">
        <f t="shared" si="7"/>
        <v>589007.5900000001</v>
      </c>
      <c r="F90" s="61">
        <f>D90/C90</f>
        <v>0.26300346990762447</v>
      </c>
    </row>
    <row r="91" spans="1:6" ht="69" customHeight="1">
      <c r="A91" s="8" t="s">
        <v>213</v>
      </c>
      <c r="B91" s="19" t="s">
        <v>291</v>
      </c>
      <c r="C91" s="33">
        <f>C92</f>
        <v>104397.11</v>
      </c>
      <c r="D91" s="33">
        <f>D92</f>
        <v>3454.22</v>
      </c>
      <c r="E91" s="18">
        <f t="shared" si="7"/>
        <v>100942.89</v>
      </c>
      <c r="F91" s="63">
        <f>D91/C91</f>
        <v>0.03308731439021636</v>
      </c>
    </row>
    <row r="92" spans="1:6" ht="92.25" customHeight="1">
      <c r="A92" s="8" t="s">
        <v>214</v>
      </c>
      <c r="B92" s="19" t="s">
        <v>292</v>
      </c>
      <c r="C92" s="33">
        <v>104397.11</v>
      </c>
      <c r="D92" s="33">
        <v>3454.22</v>
      </c>
      <c r="E92" s="18">
        <f aca="true" t="shared" si="13" ref="E92:E117">C92-D92</f>
        <v>100942.89</v>
      </c>
      <c r="F92" s="63">
        <f>D92/C92</f>
        <v>0.03308731439021636</v>
      </c>
    </row>
    <row r="93" spans="1:6" ht="92.25" customHeight="1">
      <c r="A93" s="8" t="s">
        <v>215</v>
      </c>
      <c r="B93" s="19" t="s">
        <v>293</v>
      </c>
      <c r="C93" s="33">
        <f>C94</f>
        <v>59282</v>
      </c>
      <c r="D93" s="33">
        <f>D94</f>
        <v>30591.52</v>
      </c>
      <c r="E93" s="18">
        <f t="shared" si="13"/>
        <v>28690.48</v>
      </c>
      <c r="F93" s="63">
        <f aca="true" t="shared" si="14" ref="F93:F127">D93/C93</f>
        <v>0.5160338720016194</v>
      </c>
    </row>
    <row r="94" spans="1:6" ht="118.5" customHeight="1">
      <c r="A94" s="8" t="s">
        <v>216</v>
      </c>
      <c r="B94" s="19" t="s">
        <v>294</v>
      </c>
      <c r="C94" s="33">
        <v>59282</v>
      </c>
      <c r="D94" s="33">
        <v>30591.52</v>
      </c>
      <c r="E94" s="18">
        <f t="shared" si="13"/>
        <v>28690.48</v>
      </c>
      <c r="F94" s="63">
        <f t="shared" si="14"/>
        <v>0.5160338720016194</v>
      </c>
    </row>
    <row r="95" spans="1:6" ht="63.75">
      <c r="A95" s="8" t="s">
        <v>242</v>
      </c>
      <c r="B95" s="19" t="s">
        <v>243</v>
      </c>
      <c r="C95" s="18">
        <f>C96+C97</f>
        <v>40270.67</v>
      </c>
      <c r="D95" s="18">
        <f>D96+D97</f>
        <v>4179.89</v>
      </c>
      <c r="E95" s="18">
        <f t="shared" si="13"/>
        <v>36090.78</v>
      </c>
      <c r="F95" s="63">
        <f t="shared" si="14"/>
        <v>0.10379489588824821</v>
      </c>
    </row>
    <row r="96" spans="1:6" ht="89.25">
      <c r="A96" s="8" t="s">
        <v>244</v>
      </c>
      <c r="B96" s="19" t="s">
        <v>245</v>
      </c>
      <c r="C96" s="33">
        <v>11600.67</v>
      </c>
      <c r="D96" s="33">
        <v>4179.89</v>
      </c>
      <c r="E96" s="18">
        <f t="shared" si="13"/>
        <v>7420.78</v>
      </c>
      <c r="F96" s="63">
        <f t="shared" si="14"/>
        <v>0.3603145335571135</v>
      </c>
    </row>
    <row r="97" spans="1:6" ht="89.25">
      <c r="A97" s="8" t="s">
        <v>307</v>
      </c>
      <c r="B97" s="19" t="s">
        <v>308</v>
      </c>
      <c r="C97" s="33">
        <v>28670</v>
      </c>
      <c r="D97" s="33">
        <v>0</v>
      </c>
      <c r="E97" s="18">
        <f t="shared" si="13"/>
        <v>28670</v>
      </c>
      <c r="F97" s="63">
        <f t="shared" si="14"/>
        <v>0</v>
      </c>
    </row>
    <row r="98" spans="1:6" ht="68.25" customHeight="1">
      <c r="A98" s="8" t="s">
        <v>300</v>
      </c>
      <c r="B98" s="19" t="s">
        <v>318</v>
      </c>
      <c r="C98" s="33">
        <f>C99</f>
        <v>8158.67</v>
      </c>
      <c r="D98" s="33">
        <f>D99</f>
        <v>0</v>
      </c>
      <c r="E98" s="18">
        <f t="shared" si="13"/>
        <v>8158.67</v>
      </c>
      <c r="F98" s="63">
        <f t="shared" si="14"/>
        <v>0</v>
      </c>
    </row>
    <row r="99" spans="1:6" ht="97.5" customHeight="1">
      <c r="A99" s="8" t="s">
        <v>301</v>
      </c>
      <c r="B99" s="19" t="s">
        <v>319</v>
      </c>
      <c r="C99" s="33">
        <v>8158.67</v>
      </c>
      <c r="D99" s="33">
        <v>0</v>
      </c>
      <c r="E99" s="18">
        <f t="shared" si="13"/>
        <v>8158.67</v>
      </c>
      <c r="F99" s="63">
        <f t="shared" si="14"/>
        <v>0</v>
      </c>
    </row>
    <row r="100" spans="1:6" ht="72" customHeight="1" hidden="1">
      <c r="A100" s="8" t="s">
        <v>314</v>
      </c>
      <c r="B100" s="19" t="s">
        <v>317</v>
      </c>
      <c r="C100" s="33">
        <f>C101</f>
        <v>0</v>
      </c>
      <c r="D100" s="33">
        <f>D101</f>
        <v>0</v>
      </c>
      <c r="E100" s="18">
        <f t="shared" si="13"/>
        <v>0</v>
      </c>
      <c r="F100" s="63" t="e">
        <f aca="true" t="shared" si="15" ref="F100:F105">D100/C100</f>
        <v>#DIV/0!</v>
      </c>
    </row>
    <row r="101" spans="1:6" ht="98.25" customHeight="1" hidden="1">
      <c r="A101" s="8" t="s">
        <v>315</v>
      </c>
      <c r="B101" s="19" t="s">
        <v>316</v>
      </c>
      <c r="C101" s="33">
        <v>0</v>
      </c>
      <c r="D101" s="33">
        <v>0</v>
      </c>
      <c r="E101" s="18">
        <f t="shared" si="13"/>
        <v>0</v>
      </c>
      <c r="F101" s="63" t="e">
        <f t="shared" si="15"/>
        <v>#DIV/0!</v>
      </c>
    </row>
    <row r="102" spans="1:6" ht="71.25" customHeight="1">
      <c r="A102" s="88" t="s">
        <v>339</v>
      </c>
      <c r="B102" s="89" t="s">
        <v>340</v>
      </c>
      <c r="C102" s="33">
        <f>C103</f>
        <v>500</v>
      </c>
      <c r="D102" s="33">
        <f>D103</f>
        <v>0</v>
      </c>
      <c r="E102" s="18">
        <f>C102-D102</f>
        <v>500</v>
      </c>
      <c r="F102" s="63">
        <f t="shared" si="15"/>
        <v>0</v>
      </c>
    </row>
    <row r="103" spans="1:6" ht="93.75" customHeight="1">
      <c r="A103" s="88" t="s">
        <v>341</v>
      </c>
      <c r="B103" s="89" t="s">
        <v>342</v>
      </c>
      <c r="C103" s="33">
        <v>500</v>
      </c>
      <c r="D103" s="33">
        <v>0</v>
      </c>
      <c r="E103" s="18">
        <f>C103-D103</f>
        <v>500</v>
      </c>
      <c r="F103" s="63">
        <f t="shared" si="15"/>
        <v>0</v>
      </c>
    </row>
    <row r="104" spans="1:6" ht="75" customHeight="1">
      <c r="A104" s="8" t="s">
        <v>320</v>
      </c>
      <c r="B104" s="19" t="s">
        <v>322</v>
      </c>
      <c r="C104" s="18">
        <f>C105</f>
        <v>500</v>
      </c>
      <c r="D104" s="18">
        <f>D105</f>
        <v>0</v>
      </c>
      <c r="E104" s="18">
        <f t="shared" si="13"/>
        <v>500</v>
      </c>
      <c r="F104" s="63">
        <f t="shared" si="15"/>
        <v>0</v>
      </c>
    </row>
    <row r="105" spans="1:6" ht="102" customHeight="1">
      <c r="A105" s="8" t="s">
        <v>321</v>
      </c>
      <c r="B105" s="19" t="s">
        <v>323</v>
      </c>
      <c r="C105" s="33">
        <v>500</v>
      </c>
      <c r="D105" s="33">
        <v>0</v>
      </c>
      <c r="E105" s="18">
        <f t="shared" si="13"/>
        <v>500</v>
      </c>
      <c r="F105" s="63">
        <f t="shared" si="15"/>
        <v>0</v>
      </c>
    </row>
    <row r="106" spans="1:6" ht="78.75" customHeight="1">
      <c r="A106" s="8" t="s">
        <v>246</v>
      </c>
      <c r="B106" s="19" t="s">
        <v>247</v>
      </c>
      <c r="C106" s="18">
        <f>C107</f>
        <v>45027</v>
      </c>
      <c r="D106" s="18">
        <f>D107</f>
        <v>0</v>
      </c>
      <c r="E106" s="18">
        <f t="shared" si="13"/>
        <v>45027</v>
      </c>
      <c r="F106" s="63">
        <f t="shared" si="14"/>
        <v>0</v>
      </c>
    </row>
    <row r="107" spans="1:6" ht="110.25" customHeight="1">
      <c r="A107" s="8" t="s">
        <v>248</v>
      </c>
      <c r="B107" s="19" t="s">
        <v>249</v>
      </c>
      <c r="C107" s="33">
        <v>45027</v>
      </c>
      <c r="D107" s="33">
        <v>0</v>
      </c>
      <c r="E107" s="18">
        <f t="shared" si="13"/>
        <v>45027</v>
      </c>
      <c r="F107" s="63">
        <f t="shared" si="14"/>
        <v>0</v>
      </c>
    </row>
    <row r="108" spans="1:6" ht="76.5">
      <c r="A108" s="37" t="s">
        <v>228</v>
      </c>
      <c r="B108" s="38" t="s">
        <v>233</v>
      </c>
      <c r="C108" s="33">
        <f>C109</f>
        <v>7482</v>
      </c>
      <c r="D108" s="33">
        <f>D109</f>
        <v>450</v>
      </c>
      <c r="E108" s="18">
        <f t="shared" si="13"/>
        <v>7032</v>
      </c>
      <c r="F108" s="63">
        <f t="shared" si="14"/>
        <v>0.060144346431435444</v>
      </c>
    </row>
    <row r="109" spans="1:6" ht="127.5">
      <c r="A109" s="37" t="s">
        <v>229</v>
      </c>
      <c r="B109" s="38" t="s">
        <v>234</v>
      </c>
      <c r="C109" s="33">
        <v>7482</v>
      </c>
      <c r="D109" s="33">
        <v>450</v>
      </c>
      <c r="E109" s="18">
        <f t="shared" si="13"/>
        <v>7032</v>
      </c>
      <c r="F109" s="63">
        <f t="shared" si="14"/>
        <v>0.060144346431435444</v>
      </c>
    </row>
    <row r="110" spans="1:6" ht="63.75">
      <c r="A110" s="37" t="s">
        <v>256</v>
      </c>
      <c r="B110" s="38" t="s">
        <v>258</v>
      </c>
      <c r="C110" s="33">
        <f>C111</f>
        <v>14876</v>
      </c>
      <c r="D110" s="33">
        <f>D111</f>
        <v>3694.96</v>
      </c>
      <c r="E110" s="18">
        <f t="shared" si="13"/>
        <v>11181.04</v>
      </c>
      <c r="F110" s="63">
        <f t="shared" si="14"/>
        <v>0.24838397418660932</v>
      </c>
    </row>
    <row r="111" spans="1:6" ht="89.25">
      <c r="A111" s="37" t="s">
        <v>257</v>
      </c>
      <c r="B111" s="38" t="s">
        <v>259</v>
      </c>
      <c r="C111" s="33">
        <v>14876</v>
      </c>
      <c r="D111" s="33">
        <v>3694.96</v>
      </c>
      <c r="E111" s="18">
        <f t="shared" si="13"/>
        <v>11181.04</v>
      </c>
      <c r="F111" s="63">
        <f t="shared" si="14"/>
        <v>0.24838397418660932</v>
      </c>
    </row>
    <row r="112" spans="1:6" ht="102" hidden="1">
      <c r="A112" s="37" t="s">
        <v>324</v>
      </c>
      <c r="B112" s="38" t="s">
        <v>326</v>
      </c>
      <c r="C112" s="33">
        <f>C113</f>
        <v>0</v>
      </c>
      <c r="D112" s="33">
        <f>D113</f>
        <v>0</v>
      </c>
      <c r="E112" s="18">
        <f t="shared" si="13"/>
        <v>0</v>
      </c>
      <c r="F112" s="63" t="e">
        <f>D112/C112</f>
        <v>#DIV/0!</v>
      </c>
    </row>
    <row r="113" spans="1:6" ht="127.5" hidden="1">
      <c r="A113" s="37" t="s">
        <v>325</v>
      </c>
      <c r="B113" s="38" t="s">
        <v>327</v>
      </c>
      <c r="C113" s="33">
        <v>0</v>
      </c>
      <c r="D113" s="33">
        <v>0</v>
      </c>
      <c r="E113" s="18">
        <f t="shared" si="13"/>
        <v>0</v>
      </c>
      <c r="F113" s="63" t="e">
        <f>D113/C113</f>
        <v>#DIV/0!</v>
      </c>
    </row>
    <row r="114" spans="1:6" ht="67.5" customHeight="1">
      <c r="A114" s="37" t="s">
        <v>230</v>
      </c>
      <c r="B114" s="38" t="s">
        <v>235</v>
      </c>
      <c r="C114" s="33">
        <f>C115</f>
        <v>165468</v>
      </c>
      <c r="D114" s="33">
        <f>D115</f>
        <v>60237.58</v>
      </c>
      <c r="E114" s="18">
        <f t="shared" si="13"/>
        <v>105230.42</v>
      </c>
      <c r="F114" s="63">
        <f t="shared" si="14"/>
        <v>0.3640436821621099</v>
      </c>
    </row>
    <row r="115" spans="1:6" ht="89.25">
      <c r="A115" s="37" t="s">
        <v>239</v>
      </c>
      <c r="B115" s="38" t="s">
        <v>236</v>
      </c>
      <c r="C115" s="33">
        <v>165468</v>
      </c>
      <c r="D115" s="33">
        <v>60237.58</v>
      </c>
      <c r="E115" s="18">
        <f t="shared" si="13"/>
        <v>105230.42</v>
      </c>
      <c r="F115" s="63">
        <f t="shared" si="14"/>
        <v>0.3640436821621099</v>
      </c>
    </row>
    <row r="116" spans="1:6" ht="77.25" customHeight="1">
      <c r="A116" s="8" t="s">
        <v>217</v>
      </c>
      <c r="B116" s="19" t="s">
        <v>295</v>
      </c>
      <c r="C116" s="33">
        <f>C117</f>
        <v>353238.5</v>
      </c>
      <c r="D116" s="33">
        <f>D117</f>
        <v>107584.19</v>
      </c>
      <c r="E116" s="18">
        <f t="shared" si="13"/>
        <v>245654.31</v>
      </c>
      <c r="F116" s="63">
        <f t="shared" si="14"/>
        <v>0.30456530078120025</v>
      </c>
    </row>
    <row r="117" spans="1:6" ht="104.25" customHeight="1">
      <c r="A117" s="8" t="s">
        <v>218</v>
      </c>
      <c r="B117" s="19" t="s">
        <v>296</v>
      </c>
      <c r="C117" s="33">
        <v>353238.5</v>
      </c>
      <c r="D117" s="33">
        <v>107584.19</v>
      </c>
      <c r="E117" s="18">
        <f t="shared" si="13"/>
        <v>245654.31</v>
      </c>
      <c r="F117" s="63">
        <f t="shared" si="14"/>
        <v>0.30456530078120025</v>
      </c>
    </row>
    <row r="118" spans="1:6" ht="51.75" customHeight="1">
      <c r="A118" s="14" t="s">
        <v>260</v>
      </c>
      <c r="B118" s="20" t="s">
        <v>261</v>
      </c>
      <c r="C118" s="42">
        <f>C119</f>
        <v>5887.08</v>
      </c>
      <c r="D118" s="42">
        <f>D119</f>
        <v>0</v>
      </c>
      <c r="E118" s="16">
        <f aca="true" t="shared" si="16" ref="E118:E126">C118-D118</f>
        <v>5887.08</v>
      </c>
      <c r="F118" s="63">
        <f t="shared" si="14"/>
        <v>0</v>
      </c>
    </row>
    <row r="119" spans="1:6" ht="60" customHeight="1">
      <c r="A119" s="8" t="s">
        <v>262</v>
      </c>
      <c r="B119" s="19" t="s">
        <v>263</v>
      </c>
      <c r="C119" s="33">
        <v>5887.08</v>
      </c>
      <c r="D119" s="33">
        <v>0</v>
      </c>
      <c r="E119" s="18">
        <f t="shared" si="16"/>
        <v>5887.08</v>
      </c>
      <c r="F119" s="63">
        <f t="shared" si="14"/>
        <v>0</v>
      </c>
    </row>
    <row r="120" spans="1:6" ht="63.75">
      <c r="A120" s="41" t="s">
        <v>231</v>
      </c>
      <c r="B120" s="40" t="s">
        <v>237</v>
      </c>
      <c r="C120" s="42">
        <f>C121</f>
        <v>1531409.96</v>
      </c>
      <c r="D120" s="42">
        <f>D121</f>
        <v>67039.45</v>
      </c>
      <c r="E120" s="16">
        <f t="shared" si="16"/>
        <v>1464370.51</v>
      </c>
      <c r="F120" s="63">
        <f t="shared" si="14"/>
        <v>0.043776292273820655</v>
      </c>
    </row>
    <row r="121" spans="1:6" ht="76.5">
      <c r="A121" s="8" t="s">
        <v>232</v>
      </c>
      <c r="B121" s="38" t="s">
        <v>238</v>
      </c>
      <c r="C121" s="33">
        <v>1531409.96</v>
      </c>
      <c r="D121" s="33">
        <v>67039.45</v>
      </c>
      <c r="E121" s="16">
        <f t="shared" si="16"/>
        <v>1464370.51</v>
      </c>
      <c r="F121" s="63">
        <f t="shared" si="14"/>
        <v>0.043776292273820655</v>
      </c>
    </row>
    <row r="122" spans="1:6" ht="93" customHeight="1">
      <c r="A122" s="14" t="s">
        <v>219</v>
      </c>
      <c r="B122" s="20" t="s">
        <v>297</v>
      </c>
      <c r="C122" s="42">
        <f>C123</f>
        <v>1211022.99</v>
      </c>
      <c r="D122" s="42">
        <f>D123</f>
        <v>70260.37</v>
      </c>
      <c r="E122" s="16">
        <f t="shared" si="16"/>
        <v>1140762.62</v>
      </c>
      <c r="F122" s="63">
        <f t="shared" si="14"/>
        <v>0.0580173709171285</v>
      </c>
    </row>
    <row r="123" spans="1:6" ht="81" customHeight="1">
      <c r="A123" s="8" t="s">
        <v>220</v>
      </c>
      <c r="B123" s="19" t="s">
        <v>298</v>
      </c>
      <c r="C123" s="33">
        <v>1211022.99</v>
      </c>
      <c r="D123" s="33">
        <v>70260.37</v>
      </c>
      <c r="E123" s="18">
        <f t="shared" si="16"/>
        <v>1140762.62</v>
      </c>
      <c r="F123" s="63">
        <f t="shared" si="14"/>
        <v>0.0580173709171285</v>
      </c>
    </row>
    <row r="124" spans="1:6" ht="30" customHeight="1">
      <c r="A124" s="14" t="s">
        <v>221</v>
      </c>
      <c r="B124" s="20" t="s">
        <v>299</v>
      </c>
      <c r="C124" s="42">
        <f>C125</f>
        <v>462700.97</v>
      </c>
      <c r="D124" s="42">
        <f>D125</f>
        <v>5000</v>
      </c>
      <c r="E124" s="16">
        <f t="shared" si="16"/>
        <v>457700.97</v>
      </c>
      <c r="F124" s="63">
        <f t="shared" si="14"/>
        <v>0.010806115232479414</v>
      </c>
    </row>
    <row r="125" spans="1:6" ht="83.25" customHeight="1">
      <c r="A125" s="8" t="s">
        <v>222</v>
      </c>
      <c r="B125" s="19" t="s">
        <v>335</v>
      </c>
      <c r="C125" s="18">
        <f>C126+C127</f>
        <v>462700.97</v>
      </c>
      <c r="D125" s="18">
        <f>D126+D127</f>
        <v>5000</v>
      </c>
      <c r="E125" s="18">
        <f t="shared" si="16"/>
        <v>457700.97</v>
      </c>
      <c r="F125" s="63">
        <f t="shared" si="14"/>
        <v>0.010806115232479414</v>
      </c>
    </row>
    <row r="126" spans="1:6" ht="78" customHeight="1">
      <c r="A126" s="8" t="s">
        <v>223</v>
      </c>
      <c r="B126" s="19" t="s">
        <v>336</v>
      </c>
      <c r="C126" s="33">
        <v>462700.97</v>
      </c>
      <c r="D126" s="33">
        <v>5000</v>
      </c>
      <c r="E126" s="18">
        <f t="shared" si="16"/>
        <v>457700.97</v>
      </c>
      <c r="F126" s="63">
        <f t="shared" si="14"/>
        <v>0.010806115232479414</v>
      </c>
    </row>
    <row r="127" spans="1:6" ht="78" customHeight="1" hidden="1">
      <c r="A127" s="8" t="s">
        <v>241</v>
      </c>
      <c r="B127" s="19" t="s">
        <v>240</v>
      </c>
      <c r="C127" s="33"/>
      <c r="D127" s="33">
        <v>0</v>
      </c>
      <c r="E127" s="18">
        <f>D127-C127</f>
        <v>0</v>
      </c>
      <c r="F127" s="63" t="e">
        <f t="shared" si="14"/>
        <v>#DIV/0!</v>
      </c>
    </row>
    <row r="128" spans="1:6" ht="12.75">
      <c r="A128" s="43" t="s">
        <v>112</v>
      </c>
      <c r="B128" s="46" t="s">
        <v>113</v>
      </c>
      <c r="C128" s="45">
        <f>C129+C130</f>
        <v>0</v>
      </c>
      <c r="D128" s="45">
        <f>D129+D130</f>
        <v>-22868382.21</v>
      </c>
      <c r="E128" s="45">
        <f aca="true" t="shared" si="17" ref="E128:E140">C128-D128</f>
        <v>22868382.21</v>
      </c>
      <c r="F128" s="60" t="s">
        <v>141</v>
      </c>
    </row>
    <row r="129" spans="1:6" ht="25.5">
      <c r="A129" s="8" t="s">
        <v>114</v>
      </c>
      <c r="B129" s="19" t="s">
        <v>115</v>
      </c>
      <c r="C129" s="33">
        <v>0</v>
      </c>
      <c r="D129" s="33">
        <v>-23399246.71</v>
      </c>
      <c r="E129" s="18">
        <f t="shared" si="17"/>
        <v>23399246.71</v>
      </c>
      <c r="F129" s="63" t="s">
        <v>141</v>
      </c>
    </row>
    <row r="130" spans="1:6" ht="25.5">
      <c r="A130" s="8" t="s">
        <v>343</v>
      </c>
      <c r="B130" s="19" t="s">
        <v>344</v>
      </c>
      <c r="C130" s="18">
        <v>0</v>
      </c>
      <c r="D130" s="18">
        <v>530864.5</v>
      </c>
      <c r="E130" s="33">
        <f t="shared" si="17"/>
        <v>-530864.5</v>
      </c>
      <c r="F130" s="63" t="s">
        <v>141</v>
      </c>
    </row>
    <row r="131" spans="1:6" ht="17.25" customHeight="1">
      <c r="A131" s="34" t="s">
        <v>149</v>
      </c>
      <c r="B131" s="65" t="s">
        <v>150</v>
      </c>
      <c r="C131" s="36">
        <f>C132+C185+C190+C183</f>
        <v>2828780491.1</v>
      </c>
      <c r="D131" s="36">
        <f>D132+D185+D190+D183</f>
        <v>649514129.07</v>
      </c>
      <c r="E131" s="36">
        <f t="shared" si="17"/>
        <v>2179266362.0299997</v>
      </c>
      <c r="F131" s="82">
        <f>D131/C131</f>
        <v>0.22960923659984303</v>
      </c>
    </row>
    <row r="132" spans="1:6" ht="25.5">
      <c r="A132" s="29" t="s">
        <v>151</v>
      </c>
      <c r="B132" s="66" t="s">
        <v>152</v>
      </c>
      <c r="C132" s="31">
        <f>C133+C140+C161+C176</f>
        <v>2828780491.1</v>
      </c>
      <c r="D132" s="31">
        <f>D133+D140+D161+D176</f>
        <v>658428771.24</v>
      </c>
      <c r="E132" s="67">
        <f t="shared" si="17"/>
        <v>2170351719.8599997</v>
      </c>
      <c r="F132" s="83">
        <f>D132/C132</f>
        <v>0.23276064484733608</v>
      </c>
    </row>
    <row r="133" spans="1:6" ht="42" customHeight="1">
      <c r="A133" s="68" t="s">
        <v>178</v>
      </c>
      <c r="B133" s="69" t="s">
        <v>153</v>
      </c>
      <c r="C133" s="70">
        <f>C134+C139+C136</f>
        <v>929141660</v>
      </c>
      <c r="D133" s="70">
        <f>D134+D139+D136</f>
        <v>232284165</v>
      </c>
      <c r="E133" s="70">
        <f t="shared" si="17"/>
        <v>696857495</v>
      </c>
      <c r="F133" s="81">
        <f>D133/C133</f>
        <v>0.24999865467231336</v>
      </c>
    </row>
    <row r="134" spans="1:6" s="39" customFormat="1" ht="25.5">
      <c r="A134" s="14" t="s">
        <v>179</v>
      </c>
      <c r="B134" s="40" t="s">
        <v>154</v>
      </c>
      <c r="C134" s="42">
        <f>C135</f>
        <v>189948660</v>
      </c>
      <c r="D134" s="42">
        <f>D135</f>
        <v>47487165</v>
      </c>
      <c r="E134" s="42">
        <f t="shared" si="17"/>
        <v>142461495</v>
      </c>
      <c r="F134" s="87">
        <f>F135</f>
        <v>0.2499983089666704</v>
      </c>
    </row>
    <row r="135" spans="1:6" s="39" customFormat="1" ht="25.5">
      <c r="A135" s="8" t="s">
        <v>180</v>
      </c>
      <c r="B135" s="38" t="s">
        <v>155</v>
      </c>
      <c r="C135" s="33">
        <v>189948660</v>
      </c>
      <c r="D135" s="33">
        <v>47487165</v>
      </c>
      <c r="E135" s="33">
        <f t="shared" si="17"/>
        <v>142461495</v>
      </c>
      <c r="F135" s="86">
        <f>F136</f>
        <v>0.2499983089666704</v>
      </c>
    </row>
    <row r="136" spans="1:6" s="39" customFormat="1" ht="25.5" hidden="1">
      <c r="A136" s="14" t="s">
        <v>264</v>
      </c>
      <c r="B136" s="40" t="s">
        <v>265</v>
      </c>
      <c r="C136" s="42">
        <f>C137</f>
        <v>0</v>
      </c>
      <c r="D136" s="42">
        <f>D137</f>
        <v>0</v>
      </c>
      <c r="E136" s="42">
        <f t="shared" si="17"/>
        <v>0</v>
      </c>
      <c r="F136" s="87">
        <f>F137</f>
        <v>0.2499983089666704</v>
      </c>
    </row>
    <row r="137" spans="1:6" s="39" customFormat="1" ht="38.25" hidden="1">
      <c r="A137" s="8" t="s">
        <v>266</v>
      </c>
      <c r="B137" s="38" t="s">
        <v>267</v>
      </c>
      <c r="C137" s="33">
        <v>0</v>
      </c>
      <c r="D137" s="33">
        <v>0</v>
      </c>
      <c r="E137" s="42">
        <f t="shared" si="17"/>
        <v>0</v>
      </c>
      <c r="F137" s="86">
        <f>F138</f>
        <v>0.2499983089666704</v>
      </c>
    </row>
    <row r="138" spans="1:6" s="39" customFormat="1" ht="51">
      <c r="A138" s="14" t="s">
        <v>181</v>
      </c>
      <c r="B138" s="40" t="s">
        <v>156</v>
      </c>
      <c r="C138" s="42">
        <f>C139</f>
        <v>739193000</v>
      </c>
      <c r="D138" s="42">
        <f>D139</f>
        <v>184797000</v>
      </c>
      <c r="E138" s="42">
        <f t="shared" si="17"/>
        <v>554396000</v>
      </c>
      <c r="F138" s="87">
        <f>F139</f>
        <v>0.2499983089666704</v>
      </c>
    </row>
    <row r="139" spans="1:6" s="39" customFormat="1" ht="51">
      <c r="A139" s="8" t="s">
        <v>182</v>
      </c>
      <c r="B139" s="38" t="s">
        <v>157</v>
      </c>
      <c r="C139" s="33">
        <v>739193000</v>
      </c>
      <c r="D139" s="33">
        <v>184797000</v>
      </c>
      <c r="E139" s="33">
        <f t="shared" si="17"/>
        <v>554396000</v>
      </c>
      <c r="F139" s="86">
        <f>D139/C139</f>
        <v>0.2499983089666704</v>
      </c>
    </row>
    <row r="140" spans="1:6" ht="38.25">
      <c r="A140" s="71" t="s">
        <v>183</v>
      </c>
      <c r="B140" s="72" t="s">
        <v>158</v>
      </c>
      <c r="C140" s="73">
        <f>C141+C145+C147+C153+C159+C157+C143+C149+C151+C155</f>
        <v>457570740.45</v>
      </c>
      <c r="D140" s="73">
        <f>D141+D145+D147+D153+D159+D157+D143+D149+D151+D155</f>
        <v>82835664.58</v>
      </c>
      <c r="E140" s="73">
        <f t="shared" si="17"/>
        <v>374735075.87</v>
      </c>
      <c r="F140" s="81">
        <f>D140/C140</f>
        <v>0.18103356980067145</v>
      </c>
    </row>
    <row r="141" spans="1:6" s="39" customFormat="1" ht="102">
      <c r="A141" s="14" t="s">
        <v>268</v>
      </c>
      <c r="B141" s="40" t="s">
        <v>269</v>
      </c>
      <c r="C141" s="42">
        <f>C142</f>
        <v>34043913.78</v>
      </c>
      <c r="D141" s="42">
        <f>D142</f>
        <v>0</v>
      </c>
      <c r="E141" s="16">
        <f aca="true" t="shared" si="18" ref="E141:E160">C141-D141</f>
        <v>34043913.78</v>
      </c>
      <c r="F141" s="62">
        <f aca="true" t="shared" si="19" ref="F141:F158">D141/C141</f>
        <v>0</v>
      </c>
    </row>
    <row r="142" spans="1:6" s="39" customFormat="1" ht="89.25">
      <c r="A142" s="8" t="s">
        <v>270</v>
      </c>
      <c r="B142" s="38" t="s">
        <v>271</v>
      </c>
      <c r="C142" s="33">
        <v>34043913.78</v>
      </c>
      <c r="D142" s="33">
        <v>0</v>
      </c>
      <c r="E142" s="16">
        <f t="shared" si="18"/>
        <v>34043913.78</v>
      </c>
      <c r="F142" s="62">
        <f t="shared" si="19"/>
        <v>0</v>
      </c>
    </row>
    <row r="143" spans="1:6" s="39" customFormat="1" ht="76.5">
      <c r="A143" s="90" t="s">
        <v>345</v>
      </c>
      <c r="B143" s="91" t="s">
        <v>346</v>
      </c>
      <c r="C143" s="42">
        <f>C144</f>
        <v>1084900</v>
      </c>
      <c r="D143" s="42">
        <f>D144</f>
        <v>1084900</v>
      </c>
      <c r="E143" s="16">
        <f>C143-D143</f>
        <v>0</v>
      </c>
      <c r="F143" s="62">
        <f>D143/C143</f>
        <v>1</v>
      </c>
    </row>
    <row r="144" spans="1:6" s="39" customFormat="1" ht="76.5">
      <c r="A144" s="92" t="s">
        <v>347</v>
      </c>
      <c r="B144" s="93" t="s">
        <v>348</v>
      </c>
      <c r="C144" s="33">
        <v>1084900</v>
      </c>
      <c r="D144" s="33">
        <v>1084900</v>
      </c>
      <c r="E144" s="16">
        <f>C144-D144</f>
        <v>0</v>
      </c>
      <c r="F144" s="62">
        <f>D144/C144</f>
        <v>1</v>
      </c>
    </row>
    <row r="145" spans="1:6" s="39" customFormat="1" ht="63.75">
      <c r="A145" s="90" t="s">
        <v>349</v>
      </c>
      <c r="B145" s="94" t="s">
        <v>350</v>
      </c>
      <c r="C145" s="42">
        <f>C146</f>
        <v>20687300</v>
      </c>
      <c r="D145" s="42">
        <f>D146</f>
        <v>0</v>
      </c>
      <c r="E145" s="16">
        <f t="shared" si="18"/>
        <v>20687300</v>
      </c>
      <c r="F145" s="62">
        <f t="shared" si="19"/>
        <v>0</v>
      </c>
    </row>
    <row r="146" spans="1:6" s="39" customFormat="1" ht="63.75">
      <c r="A146" s="92" t="s">
        <v>351</v>
      </c>
      <c r="B146" s="93" t="s">
        <v>352</v>
      </c>
      <c r="C146" s="33">
        <v>20687300</v>
      </c>
      <c r="D146" s="33">
        <v>0</v>
      </c>
      <c r="E146" s="16">
        <f t="shared" si="18"/>
        <v>20687300</v>
      </c>
      <c r="F146" s="62">
        <f t="shared" si="19"/>
        <v>0</v>
      </c>
    </row>
    <row r="147" spans="1:6" s="39" customFormat="1" ht="63.75">
      <c r="A147" s="14" t="s">
        <v>272</v>
      </c>
      <c r="B147" s="40" t="s">
        <v>273</v>
      </c>
      <c r="C147" s="42">
        <f>C148</f>
        <v>52461600</v>
      </c>
      <c r="D147" s="42">
        <f>D148</f>
        <v>13649883.75</v>
      </c>
      <c r="E147" s="16">
        <f t="shared" si="18"/>
        <v>38811716.25</v>
      </c>
      <c r="F147" s="64">
        <f t="shared" si="19"/>
        <v>0.26018809472071003</v>
      </c>
    </row>
    <row r="148" spans="1:6" s="39" customFormat="1" ht="63.75">
      <c r="A148" s="8" t="s">
        <v>274</v>
      </c>
      <c r="B148" s="38" t="s">
        <v>275</v>
      </c>
      <c r="C148" s="33">
        <v>52461600</v>
      </c>
      <c r="D148" s="33">
        <v>13649883.75</v>
      </c>
      <c r="E148" s="18">
        <f t="shared" si="18"/>
        <v>38811716.25</v>
      </c>
      <c r="F148" s="62">
        <f t="shared" si="19"/>
        <v>0.26018809472071003</v>
      </c>
    </row>
    <row r="149" spans="1:6" s="39" customFormat="1" ht="25.5">
      <c r="A149" s="90" t="s">
        <v>353</v>
      </c>
      <c r="B149" s="95" t="s">
        <v>354</v>
      </c>
      <c r="C149" s="42">
        <f>C150</f>
        <v>132442.38</v>
      </c>
      <c r="D149" s="42">
        <f>D150</f>
        <v>0</v>
      </c>
      <c r="E149" s="42">
        <f>C149-D149</f>
        <v>132442.38</v>
      </c>
      <c r="F149" s="64">
        <f>D149/C149</f>
        <v>0</v>
      </c>
    </row>
    <row r="150" spans="1:6" s="39" customFormat="1" ht="25.5">
      <c r="A150" s="92" t="s">
        <v>355</v>
      </c>
      <c r="B150" s="96" t="s">
        <v>356</v>
      </c>
      <c r="C150" s="33">
        <v>132442.38</v>
      </c>
      <c r="D150" s="33">
        <v>0</v>
      </c>
      <c r="E150" s="33">
        <f>C150-D150</f>
        <v>132442.38</v>
      </c>
      <c r="F150" s="62">
        <f>D150/C150</f>
        <v>0</v>
      </c>
    </row>
    <row r="151" spans="1:6" s="39" customFormat="1" ht="25.5">
      <c r="A151" s="90" t="s">
        <v>357</v>
      </c>
      <c r="B151" s="95" t="s">
        <v>358</v>
      </c>
      <c r="C151" s="42">
        <f>C152</f>
        <v>5286422.09</v>
      </c>
      <c r="D151" s="42">
        <f>D152</f>
        <v>0</v>
      </c>
      <c r="E151" s="42">
        <f>C151-D151</f>
        <v>5286422.09</v>
      </c>
      <c r="F151" s="64">
        <f>D151/C151</f>
        <v>0</v>
      </c>
    </row>
    <row r="152" spans="1:6" s="39" customFormat="1" ht="38.25">
      <c r="A152" s="92" t="s">
        <v>359</v>
      </c>
      <c r="B152" s="96" t="s">
        <v>360</v>
      </c>
      <c r="C152" s="33">
        <v>5286422.09</v>
      </c>
      <c r="D152" s="33">
        <v>0</v>
      </c>
      <c r="E152" s="33">
        <f>C152-D152</f>
        <v>5286422.09</v>
      </c>
      <c r="F152" s="62">
        <f>D152/C152</f>
        <v>0</v>
      </c>
    </row>
    <row r="153" spans="1:6" s="39" customFormat="1" ht="25.5">
      <c r="A153" s="14" t="s">
        <v>276</v>
      </c>
      <c r="B153" s="40" t="s">
        <v>277</v>
      </c>
      <c r="C153" s="42">
        <f>C154</f>
        <v>162515.6</v>
      </c>
      <c r="D153" s="42">
        <f>D154</f>
        <v>0</v>
      </c>
      <c r="E153" s="16">
        <f t="shared" si="18"/>
        <v>162515.6</v>
      </c>
      <c r="F153" s="64">
        <f t="shared" si="19"/>
        <v>0</v>
      </c>
    </row>
    <row r="154" spans="1:6" s="39" customFormat="1" ht="25.5">
      <c r="A154" s="8" t="s">
        <v>278</v>
      </c>
      <c r="B154" s="38" t="s">
        <v>279</v>
      </c>
      <c r="C154" s="33">
        <v>162515.6</v>
      </c>
      <c r="D154" s="33">
        <v>0</v>
      </c>
      <c r="E154" s="18">
        <f t="shared" si="18"/>
        <v>162515.6</v>
      </c>
      <c r="F154" s="62">
        <f t="shared" si="19"/>
        <v>0</v>
      </c>
    </row>
    <row r="155" spans="1:6" s="39" customFormat="1" ht="25.5">
      <c r="A155" s="14" t="s">
        <v>366</v>
      </c>
      <c r="B155" s="40" t="s">
        <v>367</v>
      </c>
      <c r="C155" s="42">
        <f>C156</f>
        <v>0</v>
      </c>
      <c r="D155" s="42">
        <f>D156</f>
        <v>2236509</v>
      </c>
      <c r="E155" s="16">
        <f>C155-D155</f>
        <v>-2236509</v>
      </c>
      <c r="F155" s="64" t="e">
        <f>D155/C155</f>
        <v>#DIV/0!</v>
      </c>
    </row>
    <row r="156" spans="1:6" s="39" customFormat="1" ht="38.25">
      <c r="A156" s="8" t="s">
        <v>365</v>
      </c>
      <c r="B156" s="38" t="s">
        <v>368</v>
      </c>
      <c r="C156" s="33">
        <v>0</v>
      </c>
      <c r="D156" s="33">
        <v>2236509</v>
      </c>
      <c r="E156" s="18">
        <f>C156-D156</f>
        <v>-2236509</v>
      </c>
      <c r="F156" s="62" t="e">
        <f>D156/C156</f>
        <v>#DIV/0!</v>
      </c>
    </row>
    <row r="157" spans="1:6" s="39" customFormat="1" ht="42" customHeight="1">
      <c r="A157" s="97" t="s">
        <v>361</v>
      </c>
      <c r="B157" s="98" t="s">
        <v>362</v>
      </c>
      <c r="C157" s="42">
        <f>C158</f>
        <v>54744108.59</v>
      </c>
      <c r="D157" s="42">
        <f>D158</f>
        <v>0</v>
      </c>
      <c r="E157" s="16">
        <f t="shared" si="18"/>
        <v>54744108.59</v>
      </c>
      <c r="F157" s="64">
        <f t="shared" si="19"/>
        <v>0</v>
      </c>
    </row>
    <row r="158" spans="1:6" s="39" customFormat="1" ht="38.25">
      <c r="A158" s="88" t="s">
        <v>363</v>
      </c>
      <c r="B158" s="99" t="s">
        <v>364</v>
      </c>
      <c r="C158" s="33">
        <v>54744108.59</v>
      </c>
      <c r="D158" s="33">
        <v>0</v>
      </c>
      <c r="E158" s="18">
        <f t="shared" si="18"/>
        <v>54744108.59</v>
      </c>
      <c r="F158" s="62">
        <f t="shared" si="19"/>
        <v>0</v>
      </c>
    </row>
    <row r="159" spans="1:6" s="39" customFormat="1" ht="21.75" customHeight="1">
      <c r="A159" s="14" t="s">
        <v>184</v>
      </c>
      <c r="B159" s="51" t="s">
        <v>159</v>
      </c>
      <c r="C159" s="42">
        <f>C160</f>
        <v>288967538.01</v>
      </c>
      <c r="D159" s="42">
        <f>D160</f>
        <v>65864371.83</v>
      </c>
      <c r="E159" s="16">
        <f t="shared" si="18"/>
        <v>223103166.18</v>
      </c>
      <c r="F159" s="87">
        <f>F160</f>
        <v>0.2279300030847088</v>
      </c>
    </row>
    <row r="160" spans="1:6" s="39" customFormat="1" ht="25.5" customHeight="1">
      <c r="A160" s="8" t="s">
        <v>185</v>
      </c>
      <c r="B160" s="52" t="s">
        <v>160</v>
      </c>
      <c r="C160" s="33">
        <v>288967538.01</v>
      </c>
      <c r="D160" s="33">
        <v>65864371.83</v>
      </c>
      <c r="E160" s="18">
        <f t="shared" si="18"/>
        <v>223103166.18</v>
      </c>
      <c r="F160" s="86">
        <f>D160/C160</f>
        <v>0.2279300030847088</v>
      </c>
    </row>
    <row r="161" spans="1:8" ht="33.75" customHeight="1">
      <c r="A161" s="68" t="s">
        <v>186</v>
      </c>
      <c r="B161" s="72" t="s">
        <v>161</v>
      </c>
      <c r="C161" s="70">
        <f>C164+C166+C172+C174+C168+C162+C170</f>
        <v>1392024390.6499999</v>
      </c>
      <c r="D161" s="70">
        <f>D164+D166+D172+D174+D168+D162+D170</f>
        <v>326080731.46000004</v>
      </c>
      <c r="E161" s="70">
        <f>C161-D161</f>
        <v>1065943659.1899998</v>
      </c>
      <c r="F161" s="84">
        <f>D161/C161</f>
        <v>0.2342492945168425</v>
      </c>
      <c r="H161" s="4"/>
    </row>
    <row r="162" spans="1:6" ht="48.75" customHeight="1">
      <c r="A162" s="14" t="s">
        <v>200</v>
      </c>
      <c r="B162" s="28" t="s">
        <v>202</v>
      </c>
      <c r="C162" s="42">
        <f>C163</f>
        <v>42507462.5</v>
      </c>
      <c r="D162" s="42">
        <f>D163</f>
        <v>7610468.25</v>
      </c>
      <c r="E162" s="42">
        <f>C162-D162</f>
        <v>34896994.25</v>
      </c>
      <c r="F162" s="87">
        <f>F163</f>
        <v>0.17903840413903793</v>
      </c>
    </row>
    <row r="163" spans="1:6" ht="48.75" customHeight="1">
      <c r="A163" s="8" t="s">
        <v>201</v>
      </c>
      <c r="B163" s="27" t="s">
        <v>203</v>
      </c>
      <c r="C163" s="33">
        <v>42507462.5</v>
      </c>
      <c r="D163" s="33">
        <v>7610468.25</v>
      </c>
      <c r="E163" s="33">
        <f aca="true" t="shared" si="20" ref="E163:E175">C163-D163</f>
        <v>34896994.25</v>
      </c>
      <c r="F163" s="86">
        <f>D163/C163</f>
        <v>0.17903840413903793</v>
      </c>
    </row>
    <row r="164" spans="1:6" s="39" customFormat="1" ht="68.25" customHeight="1">
      <c r="A164" s="14" t="s">
        <v>187</v>
      </c>
      <c r="B164" s="28" t="s">
        <v>162</v>
      </c>
      <c r="C164" s="42">
        <f>C165</f>
        <v>49923600</v>
      </c>
      <c r="D164" s="42">
        <f>D165</f>
        <v>9378714.83</v>
      </c>
      <c r="E164" s="42">
        <f t="shared" si="20"/>
        <v>40544885.17</v>
      </c>
      <c r="F164" s="87">
        <f>F165</f>
        <v>0.18786134874087607</v>
      </c>
    </row>
    <row r="165" spans="1:6" s="39" customFormat="1" ht="56.25" customHeight="1">
      <c r="A165" s="8" t="s">
        <v>188</v>
      </c>
      <c r="B165" s="27" t="s">
        <v>163</v>
      </c>
      <c r="C165" s="33">
        <v>49923600</v>
      </c>
      <c r="D165" s="33">
        <v>9378714.83</v>
      </c>
      <c r="E165" s="33">
        <f t="shared" si="20"/>
        <v>40544885.17</v>
      </c>
      <c r="F165" s="86">
        <f>D165/C165</f>
        <v>0.18786134874087607</v>
      </c>
    </row>
    <row r="166" spans="1:6" s="39" customFormat="1" ht="91.5" customHeight="1">
      <c r="A166" s="14" t="s">
        <v>189</v>
      </c>
      <c r="B166" s="28" t="s">
        <v>164</v>
      </c>
      <c r="C166" s="42">
        <f>C167</f>
        <v>22636800</v>
      </c>
      <c r="D166" s="42">
        <f>D167</f>
        <v>5150407.35</v>
      </c>
      <c r="E166" s="42">
        <f t="shared" si="20"/>
        <v>17486392.65</v>
      </c>
      <c r="F166" s="87">
        <f>F167</f>
        <v>0.22752364954410514</v>
      </c>
    </row>
    <row r="167" spans="1:6" s="39" customFormat="1" ht="84" customHeight="1">
      <c r="A167" s="8" t="s">
        <v>190</v>
      </c>
      <c r="B167" s="27" t="s">
        <v>165</v>
      </c>
      <c r="C167" s="33">
        <v>22636800</v>
      </c>
      <c r="D167" s="33">
        <v>5150407.35</v>
      </c>
      <c r="E167" s="33">
        <f t="shared" si="20"/>
        <v>17486392.65</v>
      </c>
      <c r="F167" s="86">
        <f>D167/C167</f>
        <v>0.22752364954410514</v>
      </c>
    </row>
    <row r="168" spans="1:6" s="39" customFormat="1" ht="75" customHeight="1">
      <c r="A168" s="14" t="s">
        <v>206</v>
      </c>
      <c r="B168" s="74" t="s">
        <v>204</v>
      </c>
      <c r="C168" s="42">
        <f>C169</f>
        <v>7403.29</v>
      </c>
      <c r="D168" s="42">
        <f>D169</f>
        <v>0</v>
      </c>
      <c r="E168" s="42">
        <f t="shared" si="20"/>
        <v>7403.29</v>
      </c>
      <c r="F168" s="87">
        <f>D168/C168</f>
        <v>0</v>
      </c>
    </row>
    <row r="169" spans="1:6" s="39" customFormat="1" ht="66.75" customHeight="1">
      <c r="A169" s="8" t="s">
        <v>207</v>
      </c>
      <c r="B169" s="19" t="s">
        <v>205</v>
      </c>
      <c r="C169" s="33">
        <v>7403.29</v>
      </c>
      <c r="D169" s="33">
        <v>0</v>
      </c>
      <c r="E169" s="33">
        <f t="shared" si="20"/>
        <v>7403.29</v>
      </c>
      <c r="F169" s="86">
        <f>D169/C169</f>
        <v>0</v>
      </c>
    </row>
    <row r="170" spans="1:6" s="39" customFormat="1" ht="30" customHeight="1" hidden="1">
      <c r="A170" s="14" t="s">
        <v>224</v>
      </c>
      <c r="B170" s="74" t="s">
        <v>225</v>
      </c>
      <c r="C170" s="16">
        <f>C171</f>
        <v>0</v>
      </c>
      <c r="D170" s="16">
        <f>D171</f>
        <v>0</v>
      </c>
      <c r="E170" s="42">
        <f t="shared" si="20"/>
        <v>0</v>
      </c>
      <c r="F170" s="87" t="e">
        <f>F171</f>
        <v>#DIV/0!</v>
      </c>
    </row>
    <row r="171" spans="1:6" s="39" customFormat="1" ht="42" customHeight="1" hidden="1">
      <c r="A171" s="8" t="s">
        <v>226</v>
      </c>
      <c r="B171" s="19" t="s">
        <v>227</v>
      </c>
      <c r="C171" s="33">
        <v>0</v>
      </c>
      <c r="D171" s="33">
        <v>0</v>
      </c>
      <c r="E171" s="42">
        <f t="shared" si="20"/>
        <v>0</v>
      </c>
      <c r="F171" s="86" t="e">
        <f>D171/C171</f>
        <v>#DIV/0!</v>
      </c>
    </row>
    <row r="172" spans="1:6" s="39" customFormat="1" ht="32.25" customHeight="1">
      <c r="A172" s="14" t="s">
        <v>191</v>
      </c>
      <c r="B172" s="74" t="s">
        <v>166</v>
      </c>
      <c r="C172" s="42">
        <f>C173</f>
        <v>3090124.86</v>
      </c>
      <c r="D172" s="42">
        <f>D173</f>
        <v>642512.18</v>
      </c>
      <c r="E172" s="42">
        <f t="shared" si="20"/>
        <v>2447612.6799999997</v>
      </c>
      <c r="F172" s="87">
        <f>F173</f>
        <v>0.2079243425781831</v>
      </c>
    </row>
    <row r="173" spans="1:6" s="39" customFormat="1" ht="45.75" customHeight="1">
      <c r="A173" s="8" t="s">
        <v>192</v>
      </c>
      <c r="B173" s="19" t="s">
        <v>167</v>
      </c>
      <c r="C173" s="33">
        <v>3090124.86</v>
      </c>
      <c r="D173" s="33">
        <v>642512.18</v>
      </c>
      <c r="E173" s="33">
        <f t="shared" si="20"/>
        <v>2447612.6799999997</v>
      </c>
      <c r="F173" s="86">
        <f>D173/C173</f>
        <v>0.2079243425781831</v>
      </c>
    </row>
    <row r="174" spans="1:6" s="39" customFormat="1" ht="21.75" customHeight="1">
      <c r="A174" s="14" t="s">
        <v>208</v>
      </c>
      <c r="B174" s="28" t="s">
        <v>210</v>
      </c>
      <c r="C174" s="42">
        <f>C175</f>
        <v>1273859000</v>
      </c>
      <c r="D174" s="42">
        <f>D175</f>
        <v>303298628.85</v>
      </c>
      <c r="E174" s="42">
        <f t="shared" si="20"/>
        <v>970560371.15</v>
      </c>
      <c r="F174" s="87">
        <f>F175</f>
        <v>0.2380943486288514</v>
      </c>
    </row>
    <row r="175" spans="1:6" s="39" customFormat="1" ht="21.75" customHeight="1">
      <c r="A175" s="8" t="s">
        <v>209</v>
      </c>
      <c r="B175" s="19" t="s">
        <v>211</v>
      </c>
      <c r="C175" s="33">
        <v>1273859000</v>
      </c>
      <c r="D175" s="33">
        <v>303298628.85</v>
      </c>
      <c r="E175" s="33">
        <f t="shared" si="20"/>
        <v>970560371.15</v>
      </c>
      <c r="F175" s="86">
        <f>D175/C175</f>
        <v>0.2380943486288514</v>
      </c>
    </row>
    <row r="176" spans="1:7" s="39" customFormat="1" ht="24" customHeight="1">
      <c r="A176" s="68" t="s">
        <v>193</v>
      </c>
      <c r="B176" s="72" t="s">
        <v>168</v>
      </c>
      <c r="C176" s="70">
        <f>C179+C181+C177</f>
        <v>50043700</v>
      </c>
      <c r="D176" s="70">
        <f>D179+D181+D177</f>
        <v>17228210.2</v>
      </c>
      <c r="E176" s="70">
        <f>C176-D176</f>
        <v>32815489.8</v>
      </c>
      <c r="F176" s="84">
        <f>D176/C176</f>
        <v>0.34426331786019015</v>
      </c>
      <c r="G176" s="56"/>
    </row>
    <row r="177" spans="1:6" s="39" customFormat="1" ht="89.25" customHeight="1">
      <c r="A177" s="14" t="s">
        <v>309</v>
      </c>
      <c r="B177" s="28" t="s">
        <v>312</v>
      </c>
      <c r="C177" s="16">
        <f>C178</f>
        <v>4213000</v>
      </c>
      <c r="D177" s="16">
        <f>D178</f>
        <v>1052866.45</v>
      </c>
      <c r="E177" s="16">
        <f>C177-D177</f>
        <v>3160133.55</v>
      </c>
      <c r="F177" s="87">
        <f aca="true" t="shared" si="21" ref="F177:F182">D177/C177</f>
        <v>0.24990896036078802</v>
      </c>
    </row>
    <row r="178" spans="1:6" s="39" customFormat="1" ht="93.75" customHeight="1">
      <c r="A178" s="8" t="s">
        <v>310</v>
      </c>
      <c r="B178" s="19" t="s">
        <v>311</v>
      </c>
      <c r="C178" s="18">
        <v>4213000</v>
      </c>
      <c r="D178" s="18">
        <v>1052866.45</v>
      </c>
      <c r="E178" s="33">
        <f>C178-D178</f>
        <v>3160133.55</v>
      </c>
      <c r="F178" s="86">
        <f t="shared" si="21"/>
        <v>0.24990896036078802</v>
      </c>
    </row>
    <row r="179" spans="1:6" s="39" customFormat="1" ht="135.75" customHeight="1">
      <c r="A179" s="14" t="s">
        <v>280</v>
      </c>
      <c r="B179" s="28" t="s">
        <v>337</v>
      </c>
      <c r="C179" s="16">
        <f>C180</f>
        <v>43481600</v>
      </c>
      <c r="D179" s="16">
        <f>D180</f>
        <v>10900301</v>
      </c>
      <c r="E179" s="16">
        <f>C179-D179</f>
        <v>32581299</v>
      </c>
      <c r="F179" s="87">
        <f t="shared" si="21"/>
        <v>0.25068767018692967</v>
      </c>
    </row>
    <row r="180" spans="1:6" s="39" customFormat="1" ht="134.25" customHeight="1">
      <c r="A180" s="8" t="s">
        <v>281</v>
      </c>
      <c r="B180" s="19" t="s">
        <v>338</v>
      </c>
      <c r="C180" s="18">
        <v>43481600</v>
      </c>
      <c r="D180" s="18">
        <v>10900301</v>
      </c>
      <c r="E180" s="33">
        <f>C180-D180</f>
        <v>32581299</v>
      </c>
      <c r="F180" s="86">
        <f t="shared" si="21"/>
        <v>0.25068767018692967</v>
      </c>
    </row>
    <row r="181" spans="1:6" s="75" customFormat="1" ht="25.5">
      <c r="A181" s="14" t="s">
        <v>250</v>
      </c>
      <c r="B181" s="28" t="s">
        <v>251</v>
      </c>
      <c r="C181" s="16">
        <f>C182</f>
        <v>2349100</v>
      </c>
      <c r="D181" s="16">
        <f>D182</f>
        <v>5275042.75</v>
      </c>
      <c r="E181" s="16">
        <f aca="true" t="shared" si="22" ref="E181:E195">C181-D181</f>
        <v>-2925942.75</v>
      </c>
      <c r="F181" s="86">
        <f t="shared" si="21"/>
        <v>2.245559043889149</v>
      </c>
    </row>
    <row r="182" spans="1:6" s="75" customFormat="1" ht="33.75" customHeight="1">
      <c r="A182" s="8" t="s">
        <v>252</v>
      </c>
      <c r="B182" s="19" t="s">
        <v>253</v>
      </c>
      <c r="C182" s="18">
        <v>2349100</v>
      </c>
      <c r="D182" s="18">
        <v>5275042.75</v>
      </c>
      <c r="E182" s="33">
        <f t="shared" si="22"/>
        <v>-2925942.75</v>
      </c>
      <c r="F182" s="86">
        <f t="shared" si="21"/>
        <v>2.245559043889149</v>
      </c>
    </row>
    <row r="183" spans="1:6" s="100" customFormat="1" ht="96.75" customHeight="1">
      <c r="A183" s="68" t="s">
        <v>371</v>
      </c>
      <c r="B183" s="76" t="s">
        <v>370</v>
      </c>
      <c r="C183" s="70">
        <f>C184</f>
        <v>0</v>
      </c>
      <c r="D183" s="70">
        <f>D184</f>
        <v>-4997578.16</v>
      </c>
      <c r="E183" s="70">
        <f>C183-D183</f>
        <v>4997578.16</v>
      </c>
      <c r="F183" s="70" t="s">
        <v>141</v>
      </c>
    </row>
    <row r="184" spans="1:6" s="75" customFormat="1" ht="99.75" customHeight="1">
      <c r="A184" s="8" t="s">
        <v>372</v>
      </c>
      <c r="B184" s="19" t="s">
        <v>369</v>
      </c>
      <c r="C184" s="18">
        <v>0</v>
      </c>
      <c r="D184" s="18">
        <v>-4997578.16</v>
      </c>
      <c r="E184" s="33">
        <f>C184-D184</f>
        <v>4997578.16</v>
      </c>
      <c r="F184" s="86" t="s">
        <v>141</v>
      </c>
    </row>
    <row r="185" spans="1:6" ht="69" customHeight="1">
      <c r="A185" s="68" t="s">
        <v>169</v>
      </c>
      <c r="B185" s="76" t="s">
        <v>170</v>
      </c>
      <c r="C185" s="70">
        <f>C186</f>
        <v>0</v>
      </c>
      <c r="D185" s="70">
        <f>D186</f>
        <v>565727.84</v>
      </c>
      <c r="E185" s="70">
        <f t="shared" si="22"/>
        <v>-565727.84</v>
      </c>
      <c r="F185" s="70" t="s">
        <v>141</v>
      </c>
    </row>
    <row r="186" spans="1:6" ht="40.5" customHeight="1">
      <c r="A186" s="41" t="s">
        <v>194</v>
      </c>
      <c r="B186" s="77" t="s">
        <v>171</v>
      </c>
      <c r="C186" s="42">
        <f>C187</f>
        <v>0</v>
      </c>
      <c r="D186" s="42">
        <f>D187</f>
        <v>565727.84</v>
      </c>
      <c r="E186" s="42">
        <f t="shared" si="22"/>
        <v>-565727.84</v>
      </c>
      <c r="F186" s="86" t="s">
        <v>141</v>
      </c>
    </row>
    <row r="187" spans="1:6" ht="30.75" customHeight="1">
      <c r="A187" s="37" t="s">
        <v>195</v>
      </c>
      <c r="B187" s="38" t="s">
        <v>172</v>
      </c>
      <c r="C187" s="33">
        <f>C188+C189</f>
        <v>0</v>
      </c>
      <c r="D187" s="33">
        <f>D188+D189</f>
        <v>565727.84</v>
      </c>
      <c r="E187" s="33">
        <f t="shared" si="22"/>
        <v>-565727.84</v>
      </c>
      <c r="F187" s="86" t="s">
        <v>141</v>
      </c>
    </row>
    <row r="188" spans="1:6" s="22" customFormat="1" ht="47.25" customHeight="1">
      <c r="A188" s="8" t="s">
        <v>196</v>
      </c>
      <c r="B188" s="27" t="s">
        <v>173</v>
      </c>
      <c r="C188" s="18">
        <v>0</v>
      </c>
      <c r="D188" s="18">
        <v>58054.96</v>
      </c>
      <c r="E188" s="42">
        <f t="shared" si="22"/>
        <v>-58054.96</v>
      </c>
      <c r="F188" s="86" t="s">
        <v>141</v>
      </c>
    </row>
    <row r="189" spans="1:6" s="22" customFormat="1" ht="47.25" customHeight="1">
      <c r="A189" s="8" t="s">
        <v>254</v>
      </c>
      <c r="B189" s="27" t="s">
        <v>255</v>
      </c>
      <c r="C189" s="18">
        <v>0</v>
      </c>
      <c r="D189" s="18">
        <v>507672.88</v>
      </c>
      <c r="E189" s="33">
        <f t="shared" si="22"/>
        <v>-507672.88</v>
      </c>
      <c r="F189" s="86" t="s">
        <v>141</v>
      </c>
    </row>
    <row r="190" spans="1:6" ht="42.75" customHeight="1">
      <c r="A190" s="68" t="s">
        <v>197</v>
      </c>
      <c r="B190" s="76" t="s">
        <v>174</v>
      </c>
      <c r="C190" s="70">
        <f>C191</f>
        <v>0</v>
      </c>
      <c r="D190" s="70">
        <f>D191</f>
        <v>-4482791.85</v>
      </c>
      <c r="E190" s="70">
        <f t="shared" si="22"/>
        <v>4482791.85</v>
      </c>
      <c r="F190" s="81" t="s">
        <v>141</v>
      </c>
    </row>
    <row r="191" spans="1:6" ht="55.5" customHeight="1">
      <c r="A191" s="37" t="s">
        <v>198</v>
      </c>
      <c r="B191" s="38" t="s">
        <v>175</v>
      </c>
      <c r="C191" s="33">
        <f>C192+C193+C194</f>
        <v>0</v>
      </c>
      <c r="D191" s="33">
        <f>D192+D193+D194</f>
        <v>-4482791.85</v>
      </c>
      <c r="E191" s="33">
        <f t="shared" si="22"/>
        <v>4482791.85</v>
      </c>
      <c r="F191" s="62" t="s">
        <v>141</v>
      </c>
    </row>
    <row r="192" spans="1:6" ht="87.75" customHeight="1" hidden="1">
      <c r="A192" s="37" t="s">
        <v>302</v>
      </c>
      <c r="B192" s="38" t="s">
        <v>303</v>
      </c>
      <c r="C192" s="33">
        <v>0</v>
      </c>
      <c r="D192" s="33">
        <v>0</v>
      </c>
      <c r="E192" s="33">
        <f t="shared" si="22"/>
        <v>0</v>
      </c>
      <c r="F192" s="62" t="e">
        <f>D192/C192</f>
        <v>#DIV/0!</v>
      </c>
    </row>
    <row r="193" spans="1:6" ht="82.5" customHeight="1">
      <c r="A193" s="37" t="s">
        <v>302</v>
      </c>
      <c r="B193" s="38" t="s">
        <v>303</v>
      </c>
      <c r="C193" s="33">
        <v>0</v>
      </c>
      <c r="D193" s="33">
        <v>-84197.54</v>
      </c>
      <c r="E193" s="33">
        <f t="shared" si="22"/>
        <v>84197.54</v>
      </c>
      <c r="F193" s="62" t="s">
        <v>141</v>
      </c>
    </row>
    <row r="194" spans="1:6" ht="58.5" customHeight="1">
      <c r="A194" s="8" t="s">
        <v>199</v>
      </c>
      <c r="B194" s="27" t="s">
        <v>176</v>
      </c>
      <c r="C194" s="18">
        <v>0</v>
      </c>
      <c r="D194" s="18">
        <v>-4398594.31</v>
      </c>
      <c r="E194" s="33">
        <f t="shared" si="22"/>
        <v>4398594.31</v>
      </c>
      <c r="F194" s="62" t="s">
        <v>141</v>
      </c>
    </row>
    <row r="195" spans="1:6" s="75" customFormat="1" ht="27" customHeight="1">
      <c r="A195" s="78" t="s">
        <v>177</v>
      </c>
      <c r="B195" s="79"/>
      <c r="C195" s="80">
        <f>C10+C131</f>
        <v>3953996046.05</v>
      </c>
      <c r="D195" s="80">
        <f>D10+D131</f>
        <v>827677345.45</v>
      </c>
      <c r="E195" s="80">
        <f t="shared" si="22"/>
        <v>3126318700.6000004</v>
      </c>
      <c r="F195" s="85">
        <f>D195/C195</f>
        <v>0.20932680149663804</v>
      </c>
    </row>
    <row r="197" spans="1:6" ht="23.25" customHeight="1">
      <c r="A197" s="104"/>
      <c r="B197" s="104"/>
      <c r="C197" s="104"/>
      <c r="D197" s="104"/>
      <c r="E197" s="104"/>
      <c r="F197" s="104"/>
    </row>
    <row r="198" ht="12.75">
      <c r="D198" s="12"/>
    </row>
    <row r="199" spans="3:4" ht="12.75">
      <c r="C199" s="12"/>
      <c r="D199" s="12"/>
    </row>
    <row r="200" spans="3:4" ht="12.75">
      <c r="C200" s="12"/>
      <c r="D200" s="12"/>
    </row>
  </sheetData>
  <sheetProtection/>
  <mergeCells count="6">
    <mergeCell ref="A6:E6"/>
    <mergeCell ref="B1:C1"/>
    <mergeCell ref="B2:C2"/>
    <mergeCell ref="B3:C3"/>
    <mergeCell ref="A4:F4"/>
    <mergeCell ref="A197:F197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2020-08-27T11:24:37Z</cp:lastPrinted>
  <dcterms:created xsi:type="dcterms:W3CDTF">2003-08-14T15:25:08Z</dcterms:created>
  <dcterms:modified xsi:type="dcterms:W3CDTF">2024-04-10T08:36:49Z</dcterms:modified>
  <cp:category/>
  <cp:version/>
  <cp:contentType/>
  <cp:contentStatus/>
</cp:coreProperties>
</file>