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анализ январь-март 2022 и 2023" sheetId="1" r:id="rId1"/>
  </sheets>
  <definedNames>
    <definedName name="_xlnm.Print_Titles" localSheetId="0">'анализ январь-март 2022 и 2023'!$6:$7</definedName>
    <definedName name="_xlnm.Print_Area" localSheetId="0">'анализ январь-март 2022 и 2023'!$A$1:$F$126</definedName>
  </definedNames>
  <calcPr fullCalcOnLoad="1"/>
</workbook>
</file>

<file path=xl/sharedStrings.xml><?xml version="1.0" encoding="utf-8"?>
<sst xmlns="http://schemas.openxmlformats.org/spreadsheetml/2006/main" count="384" uniqueCount="361">
  <si>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</si>
  <si>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</si>
  <si>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</si>
  <si>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</si>
  <si>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</si>
  <si>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</si>
  <si>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</si>
  <si>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</si>
  <si>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</si>
  <si>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</si>
  <si>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</si>
  <si>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</si>
  <si>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</si>
  <si>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</si>
  <si>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</si>
  <si>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</si>
  <si>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</si>
  <si>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</si>
  <si>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</si>
  <si>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</si>
  <si>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</si>
  <si>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</si>
  <si>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</si>
  <si>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</si>
  <si>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</si>
  <si>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</si>
  <si>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</si>
  <si>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</si>
  <si>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</si>
  <si>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</si>
  <si>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</si>
  <si>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</si>
  <si>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</si>
  <si>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</si>
  <si>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</si>
  <si>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</si>
  <si>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</si>
  <si>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</si>
  <si>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</si>
  <si>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</si>
  <si>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</si>
  <si>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</si>
  <si>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</si>
  <si>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</si>
  <si>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</si>
  <si>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</si>
  <si>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</si>
  <si>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</si>
  <si>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</si>
  <si>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</si>
  <si>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</si>
  <si>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</si>
  <si>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</si>
  <si>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</si>
  <si>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</si>
  <si>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</si>
  <si>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</si>
  <si>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</si>
  <si>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</si>
  <si>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</si>
  <si>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</si>
  <si>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</si>
  <si>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</si>
  <si>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</si>
  <si>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</si>
  <si>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</si>
  <si>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</si>
  <si>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</si>
  <si>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</si>
  <si>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</si>
  <si>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</si>
  <si>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</si>
  <si>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</si>
  <si>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</si>
  <si>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</si>
  <si>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</si>
  <si>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</si>
  <si>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</si>
  <si>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</si>
  <si>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</si>
  <si>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</si>
  <si>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</si>
  <si>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</si>
  <si>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</si>
  <si>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</si>
  <si>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</si>
  <si>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</si>
  <si>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</si>
  <si>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</si>
  <si>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</si>
  <si>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</si>
  <si>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</si>
  <si>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</si>
  <si>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</si>
  <si>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</si>
  <si>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</si>
  <si>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</si>
  <si>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</si>
  <si>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</si>
  <si>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</si>
  <si>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</si>
  <si>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</si>
  <si>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</si>
  <si>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</si>
  <si>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</si>
  <si>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</si>
  <si>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</si>
  <si>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</si>
  <si>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</si>
  <si>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</si>
  <si>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</si>
  <si>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</si>
  <si>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</si>
  <si>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</si>
  <si>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</si>
  <si>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</si>
  <si>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</si>
  <si>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</si>
  <si>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</si>
  <si>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</si>
  <si>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</si>
  <si>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</si>
  <si>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</si>
  <si>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</si>
  <si>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</si>
  <si>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</si>
  <si>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</si>
  <si>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</si>
  <si>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</si>
  <si>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</si>
  <si>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</si>
  <si>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</si>
  <si>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</si>
  <si>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</si>
  <si>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</si>
  <si>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</si>
  <si>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</si>
  <si>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</si>
  <si>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</si>
  <si>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</si>
  <si>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</si>
  <si>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</si>
  <si>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</si>
  <si>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</si>
  <si>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</si>
  <si>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</si>
  <si>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</si>
  <si>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</si>
  <si>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</si>
  <si>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</si>
  <si>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>000 1 12 01042 01 0000 120</t>
  </si>
  <si>
    <t xml:space="preserve">Плата за размещение твердых коммунальных отходов 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</si>
  <si>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</si>
  <si>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</si>
  <si>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</si>
  <si>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</si>
  <si>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</si>
  <si>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</si>
  <si>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</si>
  <si>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</si>
  <si>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</si>
  <si>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</si>
  <si>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</si>
  <si>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</si>
  <si>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</si>
  <si>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</si>
  <si>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</si>
  <si>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</si>
  <si>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</si>
  <si>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</si>
  <si>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</si>
  <si>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</si>
  <si>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</si>
  <si>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</si>
  <si>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</si>
  <si>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</si>
  <si>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</si>
  <si>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</si>
  <si>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</si>
  <si>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</si>
  <si>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</si>
  <si>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</si>
  <si>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</si>
  <si>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</si>
  <si>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</si>
  <si>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</si>
  <si>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</si>
  <si>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</si>
  <si>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</si>
  <si>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</si>
  <si>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</si>
  <si>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</si>
  <si>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</si>
  <si>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</si>
  <si>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</si>
  <si>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</si>
  <si>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</si>
  <si>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</si>
  <si>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</si>
  <si>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</si>
  <si>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</si>
  <si>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</si>
  <si>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</si>
  <si>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</si>
  <si>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</si>
  <si>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</si>
  <si>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</si>
  <si>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</si>
  <si>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</si>
  <si>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</si>
  <si>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</si>
  <si>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</si>
  <si>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</si>
  <si>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</si>
  <si>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</si>
  <si>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</si>
  <si>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</si>
  <si>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</si>
  <si>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</si>
  <si>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</si>
  <si>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</si>
  <si>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</si>
  <si>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</si>
  <si>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</si>
  <si>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</si>
  <si>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</si>
  <si>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</si>
  <si>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</si>
  <si>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</si>
  <si>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</si>
  <si>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</si>
  <si>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</si>
  <si>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</si>
  <si>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</si>
  <si>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</si>
  <si>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</si>
  <si>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</si>
  <si>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</si>
  <si>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</si>
  <si>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</si>
  <si>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</si>
  <si>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</si>
  <si>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</si>
  <si>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</si>
  <si>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</si>
  <si>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</si>
  <si>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</si>
  <si>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</si>
  <si>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</si>
  <si>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</si>
  <si>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</si>
  <si>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</si>
  <si>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</si>
  <si>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</si>
  <si>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</si>
  <si>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</si>
  <si>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</si>
  <si>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</si>
  <si>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</si>
  <si>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</si>
  <si>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</si>
  <si>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</si>
  <si>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</si>
  <si>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</si>
  <si>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</si>
  <si>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</si>
  <si>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</si>
  <si>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</si>
  <si>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</si>
  <si>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</si>
  <si>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</si>
  <si>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</si>
  <si>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</si>
  <si>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</si>
  <si>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</si>
  <si>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</si>
  <si>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</si>
  <si>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</si>
  <si>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000 2 02 20016 04 0000 150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</si>
  <si>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</si>
  <si>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</si>
  <si>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</si>
  <si>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</si>
  <si>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</si>
  <si>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</si>
  <si>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</si>
  <si>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</si>
  <si>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</si>
  <si>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000 2 02 25519 00 0000 150</t>
  </si>
  <si>
    <t>Субсидия бюджетам на поддержку отрасли культуры</t>
  </si>
  <si>
    <t>000 2 02 25519 04 0000 150</t>
  </si>
  <si>
    <t>Субсидия бюджетам городских округов на поддержку отрасли культуры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</si>
  <si>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</si>
  <si>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</si>
  <si>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</si>
  <si>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</si>
  <si>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</si>
  <si>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</si>
  <si>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</si>
  <si>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</si>
  <si>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</si>
  <si>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</si>
  <si>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000 1 01 02080 01 0000 110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</si>
  <si>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</si>
  <si>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</si>
  <si>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</si>
  <si>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</si>
  <si>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</si>
  <si>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</si>
  <si>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</si>
  <si>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</si>
  <si>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</si>
  <si>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</si>
  <si>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</si>
  <si>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</si>
  <si>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</si>
  <si>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</si>
  <si>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</si>
  <si>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</si>
  <si>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</si>
  <si>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000 1 16 01080 01 0000 140</t>
  </si>
  <si>
    <t>000 1 16 01083 01 0000 140</t>
  </si>
  <si>
    <t>000 2 19 25304 04 0000 150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</si>
  <si>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</si>
  <si>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</si>
  <si>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</si>
  <si>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</si>
  <si>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</si>
  <si>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</si>
  <si>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</si>
  <si>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</si>
  <si>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000 2 02 25590 04 0000 150</t>
  </si>
  <si>
    <t>000 2 02 25590 00 0000 150</t>
  </si>
  <si>
    <t>Субсидии бюджетам городских округов на техническое оснащение региональных и муниципальных музеев</t>
  </si>
  <si>
    <t>Субсидии бюджетам на техническое оснащение региональных и муниципальных музеев</t>
  </si>
  <si>
    <t>000 2 02 45179 00 0000 150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</si>
  <si>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</si>
  <si>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</si>
  <si>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</si>
  <si>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Анализ поступления доходов местного бюджета ЗАТО Александровск по состоянию на 01.04.2023 г.</t>
  </si>
  <si>
    <t>Отклонение от плана                                                                          (стр.3-стр.4)</t>
  </si>
  <si>
    <t>Утверждено решением Совета депутатов от 20.12.2022 г. № 113</t>
  </si>
  <si>
    <t>Исполнение по состоянию на 01.04.2023</t>
  </si>
  <si>
    <t>000 1 16 01090 01 0000 140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</si>
  <si>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</si>
  <si>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</si>
  <si>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</si>
  <si>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</si>
  <si>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</si>
  <si>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</si>
  <si>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</si>
  <si>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</si>
  <si>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</si>
  <si>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000 1 16 01180 01 0000 140</t>
  </si>
  <si>
    <t>000 1 16 01183 01 0000 140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</si>
  <si>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</si>
  <si>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</si>
  <si>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000 2 02 25171 04 0000 150</t>
  </si>
  <si>
    <t>000 2 02 25171 00 0000 150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</si>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</sst>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93"/>
  <sheetViews>
    <sheetView tabSelected="1" workbookViewId="0" topLeftCell="A1">
      <selection activeCell="C188" sqref="C188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10.00390625" style="2" bestFit="1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89"/>
      <c r="C1" s="89"/>
      <c r="D1" s="4"/>
      <c r="E1" s="4"/>
      <c r="F1" s="4"/>
    </row>
    <row r="2" spans="2:6" ht="7.5" customHeight="1">
      <c r="B2" s="89"/>
      <c r="C2" s="89"/>
      <c r="D2" s="4"/>
      <c r="E2" s="4"/>
      <c r="F2" s="4"/>
    </row>
    <row r="3" spans="2:6" ht="12.75" hidden="1">
      <c r="B3" s="89"/>
      <c r="C3" s="89"/>
      <c r="D3" s="4"/>
      <c r="E3" s="4"/>
      <c r="F3" s="4"/>
    </row>
    <row r="4" spans="1:6" ht="32.25" customHeight="1">
      <c r="A4" s="90" t="s">
        <v>339</v>
      </c>
      <c r="B4" s="90"/>
      <c r="C4" s="90"/>
      <c r="D4" s="90"/>
      <c r="E4" s="90"/>
      <c r="F4" s="90"/>
    </row>
    <row r="5" spans="2:6" ht="12.75">
      <c r="B5" s="3"/>
      <c r="D5" s="12"/>
      <c r="E5" s="12"/>
      <c r="F5" s="12"/>
    </row>
    <row r="6" spans="1:9" ht="12" customHeight="1">
      <c r="A6" s="88"/>
      <c r="B6" s="88"/>
      <c r="C6" s="88"/>
      <c r="D6" s="88"/>
      <c r="E6" s="88"/>
      <c r="F6" s="55"/>
      <c r="I6" s="4"/>
    </row>
    <row r="7" spans="3:6" ht="12.75" hidden="1">
      <c r="C7" s="6"/>
      <c r="D7" s="54"/>
      <c r="E7" s="54"/>
      <c r="F7" s="54"/>
    </row>
    <row r="8" spans="1:8" ht="57" customHeight="1">
      <c r="A8" s="7" t="s">
        <v>85</v>
      </c>
      <c r="B8" s="8" t="s">
        <v>86</v>
      </c>
      <c r="C8" s="1" t="s">
        <v>341</v>
      </c>
      <c r="D8" s="1" t="s">
        <v>342</v>
      </c>
      <c r="E8" s="1" t="s">
        <v>340</v>
      </c>
      <c r="F8" s="1" t="s">
        <v>152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87</v>
      </c>
      <c r="B10" s="35" t="s">
        <v>88</v>
      </c>
      <c r="C10" s="36">
        <f>C11+C54</f>
        <v>1003221981.0200001</v>
      </c>
      <c r="D10" s="36">
        <f>D11+D54</f>
        <v>194239737.87999997</v>
      </c>
      <c r="E10" s="36">
        <f>C10-D10</f>
        <v>808982243.1400001</v>
      </c>
      <c r="F10" s="57">
        <f>D10/C10</f>
        <v>0.1936159110893002</v>
      </c>
      <c r="H10" s="4"/>
    </row>
    <row r="11" spans="1:6" ht="13.5">
      <c r="A11" s="29"/>
      <c r="B11" s="30" t="s">
        <v>89</v>
      </c>
      <c r="C11" s="31">
        <f>C13+C27+C41+C49+C21</f>
        <v>897716609.5500001</v>
      </c>
      <c r="D11" s="31">
        <f>D13+D27+D41+D49+D21</f>
        <v>169305841.92999998</v>
      </c>
      <c r="E11" s="31">
        <f>C11-D11</f>
        <v>728410767.6200001</v>
      </c>
      <c r="F11" s="58">
        <f>D11/C11</f>
        <v>0.1885960893771011</v>
      </c>
    </row>
    <row r="12" spans="1:6" ht="12.75">
      <c r="A12" s="10"/>
      <c r="B12" s="13" t="s">
        <v>90</v>
      </c>
      <c r="C12" s="11"/>
      <c r="D12" s="11"/>
      <c r="E12" s="11"/>
      <c r="F12" s="59"/>
    </row>
    <row r="13" spans="1:6" ht="12.75">
      <c r="A13" s="43" t="s">
        <v>91</v>
      </c>
      <c r="B13" s="44" t="s">
        <v>92</v>
      </c>
      <c r="C13" s="45">
        <f>C14</f>
        <v>826690150.88</v>
      </c>
      <c r="D13" s="45">
        <f>D14</f>
        <v>158004668.65</v>
      </c>
      <c r="E13" s="45">
        <f>C13-D13</f>
        <v>668685482.23</v>
      </c>
      <c r="F13" s="60">
        <f aca="true" t="shared" si="0" ref="F13:F25">D13/C13</f>
        <v>0.19112925015715534</v>
      </c>
    </row>
    <row r="14" spans="1:6" ht="12.75">
      <c r="A14" s="14" t="s">
        <v>93</v>
      </c>
      <c r="B14" s="15" t="s">
        <v>94</v>
      </c>
      <c r="C14" s="16">
        <f>C15+C16+C17+C18+C19+C20</f>
        <v>826690150.88</v>
      </c>
      <c r="D14" s="16">
        <f>D15+D16+D17+D18+D19+D20</f>
        <v>158004668.65</v>
      </c>
      <c r="E14" s="16">
        <f>C14-D14</f>
        <v>668685482.23</v>
      </c>
      <c r="F14" s="61">
        <f t="shared" si="0"/>
        <v>0.19112925015715534</v>
      </c>
    </row>
    <row r="15" spans="1:6" ht="79.5">
      <c r="A15" s="8" t="s">
        <v>28</v>
      </c>
      <c r="B15" s="17" t="s">
        <v>109</v>
      </c>
      <c r="C15" s="33">
        <v>823212041.88</v>
      </c>
      <c r="D15" s="33">
        <v>157131580.78</v>
      </c>
      <c r="E15" s="33">
        <f>C15-D15</f>
        <v>666080461.1</v>
      </c>
      <c r="F15" s="62">
        <f>D15/C15</f>
        <v>0.1908761932358919</v>
      </c>
    </row>
    <row r="16" spans="1:6" ht="118.5" customHeight="1">
      <c r="A16" s="8" t="s">
        <v>29</v>
      </c>
      <c r="B16" s="19" t="s">
        <v>30</v>
      </c>
      <c r="C16" s="33">
        <v>635402</v>
      </c>
      <c r="D16" s="33">
        <v>-11312.98</v>
      </c>
      <c r="E16" s="33">
        <f>C16-D16</f>
        <v>646714.98</v>
      </c>
      <c r="F16" s="62">
        <f>D16/C16</f>
        <v>-0.01780444505997778</v>
      </c>
    </row>
    <row r="17" spans="1:6" ht="51">
      <c r="A17" s="37" t="s">
        <v>31</v>
      </c>
      <c r="B17" s="38" t="s">
        <v>32</v>
      </c>
      <c r="C17" s="33">
        <v>1878166</v>
      </c>
      <c r="D17" s="33">
        <v>148618.26</v>
      </c>
      <c r="E17" s="33">
        <f>C17-D17</f>
        <v>1729547.74</v>
      </c>
      <c r="F17" s="62">
        <f>D17/C17</f>
        <v>0.07912945927037333</v>
      </c>
    </row>
    <row r="18" spans="1:6" ht="89.25" hidden="1">
      <c r="A18" s="37" t="s">
        <v>300</v>
      </c>
      <c r="B18" s="38" t="s">
        <v>301</v>
      </c>
      <c r="C18" s="33">
        <v>0</v>
      </c>
      <c r="D18" s="33">
        <v>0</v>
      </c>
      <c r="E18" s="33">
        <f>C18-D18</f>
        <v>0</v>
      </c>
      <c r="F18" s="62" t="e">
        <f>D18/C18</f>
        <v>#DIV/0!</v>
      </c>
    </row>
    <row r="19" spans="1:6" ht="140.25">
      <c r="A19" s="37" t="s">
        <v>302</v>
      </c>
      <c r="B19" s="38" t="s">
        <v>328</v>
      </c>
      <c r="C19" s="33">
        <v>964541</v>
      </c>
      <c r="D19" s="33">
        <v>646919.98</v>
      </c>
      <c r="E19" s="33">
        <f>C19-D19</f>
        <v>317621.02</v>
      </c>
      <c r="F19" s="62">
        <f>D19/C19</f>
        <v>0.6707024170045649</v>
      </c>
    </row>
    <row r="20" spans="1:6" ht="51">
      <c r="A20" s="37" t="s">
        <v>326</v>
      </c>
      <c r="B20" s="38" t="s">
        <v>327</v>
      </c>
      <c r="C20" s="33">
        <v>0</v>
      </c>
      <c r="D20" s="33">
        <v>88862.61</v>
      </c>
      <c r="E20" s="33">
        <f>C20-D20</f>
        <v>-88862.61</v>
      </c>
      <c r="F20" s="62" t="s">
        <v>145</v>
      </c>
    </row>
    <row r="21" spans="1:6" ht="25.5">
      <c r="A21" s="43" t="s">
        <v>33</v>
      </c>
      <c r="B21" s="46" t="s">
        <v>34</v>
      </c>
      <c r="C21" s="45">
        <f>C22</f>
        <v>8760769.73</v>
      </c>
      <c r="D21" s="45">
        <f>D22</f>
        <v>2416536.1700000004</v>
      </c>
      <c r="E21" s="45">
        <f>C21-D21</f>
        <v>6344233.5600000005</v>
      </c>
      <c r="F21" s="60">
        <f t="shared" si="0"/>
        <v>0.27583605601742034</v>
      </c>
    </row>
    <row r="22" spans="1:6" ht="38.25">
      <c r="A22" s="14" t="s">
        <v>35</v>
      </c>
      <c r="B22" s="20" t="s">
        <v>36</v>
      </c>
      <c r="C22" s="42">
        <f>C23+C24+C25+C26</f>
        <v>8760769.73</v>
      </c>
      <c r="D22" s="42">
        <f>D23+D24+D25+D26</f>
        <v>2416536.1700000004</v>
      </c>
      <c r="E22" s="16">
        <f>C22-D22</f>
        <v>6344233.5600000005</v>
      </c>
      <c r="F22" s="61">
        <f t="shared" si="0"/>
        <v>0.27583605601742034</v>
      </c>
    </row>
    <row r="23" spans="1:8" s="39" customFormat="1" ht="119.25" customHeight="1">
      <c r="A23" s="37" t="s">
        <v>146</v>
      </c>
      <c r="B23" s="38" t="s">
        <v>303</v>
      </c>
      <c r="C23" s="33">
        <v>3919547.56</v>
      </c>
      <c r="D23" s="33">
        <v>1242292.14</v>
      </c>
      <c r="E23" s="33">
        <f>C23-D23</f>
        <v>2677255.42</v>
      </c>
      <c r="F23" s="62">
        <f t="shared" si="0"/>
        <v>0.31694784180651703</v>
      </c>
      <c r="H23" s="56"/>
    </row>
    <row r="24" spans="1:8" s="39" customFormat="1" ht="134.25" customHeight="1">
      <c r="A24" s="37" t="s">
        <v>147</v>
      </c>
      <c r="B24" s="38" t="s">
        <v>304</v>
      </c>
      <c r="C24" s="33">
        <v>21954.82</v>
      </c>
      <c r="D24" s="33">
        <v>5098.57</v>
      </c>
      <c r="E24" s="33">
        <f>C24-D24</f>
        <v>16856.25</v>
      </c>
      <c r="F24" s="62">
        <f t="shared" si="0"/>
        <v>0.23223009799214933</v>
      </c>
      <c r="H24" s="56"/>
    </row>
    <row r="25" spans="1:11" s="39" customFormat="1" ht="120.75" customHeight="1">
      <c r="A25" s="37" t="s">
        <v>148</v>
      </c>
      <c r="B25" s="38" t="s">
        <v>305</v>
      </c>
      <c r="C25" s="33">
        <v>4819267.35</v>
      </c>
      <c r="D25" s="33">
        <v>1328338.78</v>
      </c>
      <c r="E25" s="33">
        <f>C25-D25</f>
        <v>3490928.5699999994</v>
      </c>
      <c r="F25" s="62">
        <f t="shared" si="0"/>
        <v>0.27563085496802747</v>
      </c>
      <c r="K25" s="56"/>
    </row>
    <row r="26" spans="1:6" ht="119.25" customHeight="1">
      <c r="A26" s="8" t="s">
        <v>149</v>
      </c>
      <c r="B26" s="19" t="s">
        <v>306</v>
      </c>
      <c r="C26" s="33">
        <v>0</v>
      </c>
      <c r="D26" s="33">
        <v>-159193.32</v>
      </c>
      <c r="E26" s="33">
        <f>C26-D26</f>
        <v>159193.32</v>
      </c>
      <c r="F26" s="62" t="e">
        <f>D26/C26</f>
        <v>#DIV/0!</v>
      </c>
    </row>
    <row r="27" spans="1:6" ht="12.75">
      <c r="A27" s="43" t="s">
        <v>95</v>
      </c>
      <c r="B27" s="44" t="s">
        <v>96</v>
      </c>
      <c r="C27" s="45">
        <f>C28+C36+C40</f>
        <v>38642932</v>
      </c>
      <c r="D27" s="45">
        <f>D28+D36+D40</f>
        <v>5772417.6899999995</v>
      </c>
      <c r="E27" s="45">
        <f>C27-D27</f>
        <v>32870514.310000002</v>
      </c>
      <c r="F27" s="60">
        <f aca="true" t="shared" si="1" ref="F27:F34">D27/C27</f>
        <v>0.1493783569528316</v>
      </c>
    </row>
    <row r="28" spans="1:6" ht="25.5">
      <c r="A28" s="14" t="s">
        <v>97</v>
      </c>
      <c r="B28" s="21" t="s">
        <v>98</v>
      </c>
      <c r="C28" s="42">
        <f>C29+C32+C35</f>
        <v>37360257</v>
      </c>
      <c r="D28" s="42">
        <f>D29+D32+D35</f>
        <v>6110813.18</v>
      </c>
      <c r="E28" s="16">
        <f>C28-D28</f>
        <v>31249443.82</v>
      </c>
      <c r="F28" s="61">
        <f>D28/C28</f>
        <v>0.16356453811332186</v>
      </c>
    </row>
    <row r="29" spans="1:6" ht="38.25">
      <c r="A29" s="8" t="s">
        <v>37</v>
      </c>
      <c r="B29" s="19" t="s">
        <v>38</v>
      </c>
      <c r="C29" s="33">
        <f>C30+C31</f>
        <v>16802407</v>
      </c>
      <c r="D29" s="33">
        <f>D30+D31</f>
        <v>1282311.59</v>
      </c>
      <c r="E29" s="18">
        <f>C29-D29</f>
        <v>15520095.41</v>
      </c>
      <c r="F29" s="63">
        <f t="shared" si="1"/>
        <v>0.07631713658644265</v>
      </c>
    </row>
    <row r="30" spans="1:10" ht="38.25">
      <c r="A30" s="8" t="s">
        <v>39</v>
      </c>
      <c r="B30" s="19" t="s">
        <v>38</v>
      </c>
      <c r="C30" s="33">
        <v>16802407</v>
      </c>
      <c r="D30" s="33">
        <v>1282311.59</v>
      </c>
      <c r="E30" s="18">
        <f aca="true" t="shared" si="2" ref="E30:E35">C30-D30</f>
        <v>15520095.41</v>
      </c>
      <c r="F30" s="63">
        <f t="shared" si="1"/>
        <v>0.07631713658644265</v>
      </c>
      <c r="J30" s="4"/>
    </row>
    <row r="31" spans="1:10" ht="51" hidden="1">
      <c r="A31" s="8" t="s">
        <v>110</v>
      </c>
      <c r="B31" s="19" t="s">
        <v>111</v>
      </c>
      <c r="C31" s="33">
        <v>0</v>
      </c>
      <c r="D31" s="33">
        <v>0</v>
      </c>
      <c r="E31" s="18">
        <f t="shared" si="2"/>
        <v>0</v>
      </c>
      <c r="F31" s="63" t="e">
        <f t="shared" si="1"/>
        <v>#DIV/0!</v>
      </c>
      <c r="J31" s="4"/>
    </row>
    <row r="32" spans="1:10" ht="38.25">
      <c r="A32" s="8" t="s">
        <v>40</v>
      </c>
      <c r="B32" s="19" t="s">
        <v>41</v>
      </c>
      <c r="C32" s="33">
        <f>C33+C34</f>
        <v>20557850</v>
      </c>
      <c r="D32" s="33">
        <f>D33+D34</f>
        <v>4827481.5</v>
      </c>
      <c r="E32" s="18">
        <f t="shared" si="2"/>
        <v>15730368.5</v>
      </c>
      <c r="F32" s="63">
        <f t="shared" si="1"/>
        <v>0.2348242398888989</v>
      </c>
      <c r="J32" s="4"/>
    </row>
    <row r="33" spans="1:10" ht="75" customHeight="1">
      <c r="A33" s="8" t="s">
        <v>42</v>
      </c>
      <c r="B33" s="19" t="s">
        <v>307</v>
      </c>
      <c r="C33" s="33">
        <v>20557850</v>
      </c>
      <c r="D33" s="33">
        <v>4827481.5</v>
      </c>
      <c r="E33" s="18">
        <f t="shared" si="2"/>
        <v>15730368.5</v>
      </c>
      <c r="F33" s="63">
        <f t="shared" si="1"/>
        <v>0.2348242398888989</v>
      </c>
      <c r="J33" s="4"/>
    </row>
    <row r="34" spans="1:10" ht="63.75" hidden="1">
      <c r="A34" s="8" t="s">
        <v>113</v>
      </c>
      <c r="B34" s="19" t="s">
        <v>112</v>
      </c>
      <c r="C34" s="33">
        <v>0</v>
      </c>
      <c r="D34" s="33">
        <v>0</v>
      </c>
      <c r="E34" s="18">
        <f t="shared" si="2"/>
        <v>0</v>
      </c>
      <c r="F34" s="63" t="e">
        <f t="shared" si="1"/>
        <v>#DIV/0!</v>
      </c>
      <c r="J34" s="4"/>
    </row>
    <row r="35" spans="1:10" ht="38.25">
      <c r="A35" s="8" t="s">
        <v>43</v>
      </c>
      <c r="B35" s="19" t="s">
        <v>141</v>
      </c>
      <c r="C35" s="33">
        <v>0</v>
      </c>
      <c r="D35" s="33">
        <v>1020.09</v>
      </c>
      <c r="E35" s="18">
        <f t="shared" si="2"/>
        <v>-1020.09</v>
      </c>
      <c r="F35" s="63" t="s">
        <v>145</v>
      </c>
      <c r="J35" s="4"/>
    </row>
    <row r="36" spans="1:10" s="22" customFormat="1" ht="25.5">
      <c r="A36" s="14" t="s">
        <v>99</v>
      </c>
      <c r="B36" s="21" t="s">
        <v>100</v>
      </c>
      <c r="C36" s="42">
        <f>C37+C38</f>
        <v>0</v>
      </c>
      <c r="D36" s="42">
        <f>D37+D38</f>
        <v>-199441.78</v>
      </c>
      <c r="E36" s="16">
        <f>C36-D36</f>
        <v>199441.78</v>
      </c>
      <c r="F36" s="64" t="s">
        <v>145</v>
      </c>
      <c r="H36" s="2"/>
      <c r="J36" s="4"/>
    </row>
    <row r="37" spans="1:10" s="22" customFormat="1" ht="25.5">
      <c r="A37" s="8" t="s">
        <v>44</v>
      </c>
      <c r="B37" s="19" t="s">
        <v>45</v>
      </c>
      <c r="C37" s="33">
        <v>0</v>
      </c>
      <c r="D37" s="33">
        <v>-199441.78</v>
      </c>
      <c r="E37" s="18">
        <f>C37-D37</f>
        <v>199441.78</v>
      </c>
      <c r="F37" s="62" t="s">
        <v>145</v>
      </c>
      <c r="H37" s="2"/>
      <c r="J37" s="4"/>
    </row>
    <row r="38" spans="1:10" s="22" customFormat="1" ht="38.25" hidden="1">
      <c r="A38" s="8" t="s">
        <v>46</v>
      </c>
      <c r="B38" s="19" t="s">
        <v>47</v>
      </c>
      <c r="C38" s="33">
        <v>0</v>
      </c>
      <c r="D38" s="33">
        <v>0</v>
      </c>
      <c r="E38" s="18">
        <f>D38-C38</f>
        <v>0</v>
      </c>
      <c r="F38" s="62" t="e">
        <f aca="true" t="shared" si="3" ref="F38:F48">D38/C38</f>
        <v>#DIV/0!</v>
      </c>
      <c r="H38" s="2"/>
      <c r="J38" s="4"/>
    </row>
    <row r="39" spans="1:10" s="22" customFormat="1" ht="25.5">
      <c r="A39" s="14" t="s">
        <v>48</v>
      </c>
      <c r="B39" s="21" t="s">
        <v>49</v>
      </c>
      <c r="C39" s="42">
        <f>C40</f>
        <v>1282675</v>
      </c>
      <c r="D39" s="42">
        <f>D40</f>
        <v>-138953.71</v>
      </c>
      <c r="E39" s="16">
        <f>C39-D39</f>
        <v>1421628.71</v>
      </c>
      <c r="F39" s="61">
        <f t="shared" si="3"/>
        <v>-0.10833119067573625</v>
      </c>
      <c r="H39" s="2"/>
      <c r="J39" s="4"/>
    </row>
    <row r="40" spans="1:10" ht="38.25">
      <c r="A40" s="8" t="s">
        <v>101</v>
      </c>
      <c r="B40" s="23" t="s">
        <v>102</v>
      </c>
      <c r="C40" s="33">
        <v>1282675</v>
      </c>
      <c r="D40" s="33">
        <v>-138953.71</v>
      </c>
      <c r="E40" s="18">
        <f>C40-D40</f>
        <v>1421628.71</v>
      </c>
      <c r="F40" s="63">
        <f t="shared" si="3"/>
        <v>-0.10833119067573625</v>
      </c>
      <c r="J40" s="4"/>
    </row>
    <row r="41" spans="1:6" ht="12.75">
      <c r="A41" s="43" t="s">
        <v>103</v>
      </c>
      <c r="B41" s="44" t="s">
        <v>104</v>
      </c>
      <c r="C41" s="45">
        <f>C42+C44</f>
        <v>12798152.940000001</v>
      </c>
      <c r="D41" s="45">
        <f>D42+D44</f>
        <v>847227.4700000001</v>
      </c>
      <c r="E41" s="45">
        <f>C41-D41</f>
        <v>11950925.47</v>
      </c>
      <c r="F41" s="60">
        <f t="shared" si="3"/>
        <v>0.06619919874156466</v>
      </c>
    </row>
    <row r="42" spans="1:6" ht="12.75">
      <c r="A42" s="14" t="s">
        <v>50</v>
      </c>
      <c r="B42" s="21" t="s">
        <v>51</v>
      </c>
      <c r="C42" s="42">
        <f>C43</f>
        <v>6346200</v>
      </c>
      <c r="D42" s="42">
        <f>D43</f>
        <v>-13966.2</v>
      </c>
      <c r="E42" s="42">
        <f>C42-D42</f>
        <v>6360166.2</v>
      </c>
      <c r="F42" s="64">
        <f t="shared" si="3"/>
        <v>-0.0022007185402287983</v>
      </c>
    </row>
    <row r="43" spans="1:6" ht="51">
      <c r="A43" s="8" t="s">
        <v>105</v>
      </c>
      <c r="B43" s="24" t="s">
        <v>106</v>
      </c>
      <c r="C43" s="33">
        <v>6346200</v>
      </c>
      <c r="D43" s="33">
        <v>-13966.2</v>
      </c>
      <c r="E43" s="33">
        <f>C43-D43</f>
        <v>6360166.2</v>
      </c>
      <c r="F43" s="62">
        <f>D43/C43</f>
        <v>-0.0022007185402287983</v>
      </c>
    </row>
    <row r="44" spans="1:6" ht="12.75">
      <c r="A44" s="14" t="s">
        <v>107</v>
      </c>
      <c r="B44" s="21" t="s">
        <v>1</v>
      </c>
      <c r="C44" s="42">
        <f>C45+C47</f>
        <v>6451952.94</v>
      </c>
      <c r="D44" s="42">
        <f>D45+D47</f>
        <v>861193.67</v>
      </c>
      <c r="E44" s="42">
        <f>C44-D44</f>
        <v>5590759.2700000005</v>
      </c>
      <c r="F44" s="61">
        <f t="shared" si="3"/>
        <v>0.13347798379942927</v>
      </c>
    </row>
    <row r="45" spans="1:8" ht="12.75">
      <c r="A45" s="37" t="s">
        <v>142</v>
      </c>
      <c r="B45" s="38" t="s">
        <v>124</v>
      </c>
      <c r="C45" s="33">
        <f>C46</f>
        <v>6451952.94</v>
      </c>
      <c r="D45" s="33">
        <f>D46</f>
        <v>861193.67</v>
      </c>
      <c r="E45" s="33">
        <f>C45-D45</f>
        <v>5590759.2700000005</v>
      </c>
      <c r="F45" s="62">
        <f t="shared" si="3"/>
        <v>0.13347798379942927</v>
      </c>
      <c r="H45" s="4"/>
    </row>
    <row r="46" spans="1:6" ht="38.25">
      <c r="A46" s="37" t="s">
        <v>125</v>
      </c>
      <c r="B46" s="38" t="s">
        <v>126</v>
      </c>
      <c r="C46" s="33">
        <v>6451952.94</v>
      </c>
      <c r="D46" s="33">
        <v>861193.67</v>
      </c>
      <c r="E46" s="33">
        <f>C46-D46</f>
        <v>5590759.2700000005</v>
      </c>
      <c r="F46" s="62">
        <f t="shared" si="3"/>
        <v>0.13347798379942927</v>
      </c>
    </row>
    <row r="47" spans="1:6" ht="12.75" hidden="1">
      <c r="A47" s="37" t="s">
        <v>127</v>
      </c>
      <c r="B47" s="38" t="s">
        <v>128</v>
      </c>
      <c r="C47" s="33">
        <f>C48</f>
        <v>0</v>
      </c>
      <c r="D47" s="33">
        <f>D48</f>
        <v>0</v>
      </c>
      <c r="E47" s="33">
        <f>D47-C47</f>
        <v>0</v>
      </c>
      <c r="F47" s="62" t="e">
        <f t="shared" si="3"/>
        <v>#DIV/0!</v>
      </c>
    </row>
    <row r="48" spans="1:6" ht="38.25" hidden="1">
      <c r="A48" s="37" t="s">
        <v>129</v>
      </c>
      <c r="B48" s="38" t="s">
        <v>130</v>
      </c>
      <c r="C48" s="33">
        <v>0</v>
      </c>
      <c r="D48" s="33">
        <v>0</v>
      </c>
      <c r="E48" s="33">
        <f>D48-C48</f>
        <v>0</v>
      </c>
      <c r="F48" s="62" t="e">
        <f t="shared" si="3"/>
        <v>#DIV/0!</v>
      </c>
    </row>
    <row r="49" spans="1:6" ht="12.75">
      <c r="A49" s="43" t="s">
        <v>2</v>
      </c>
      <c r="B49" s="44" t="s">
        <v>3</v>
      </c>
      <c r="C49" s="45">
        <f>C50+C52</f>
        <v>10824604</v>
      </c>
      <c r="D49" s="45">
        <f>D50+D52</f>
        <v>2264991.95</v>
      </c>
      <c r="E49" s="45">
        <f>C49-D49</f>
        <v>8559612.05</v>
      </c>
      <c r="F49" s="60">
        <f aca="true" t="shared" si="4" ref="F49:F57">D49/C49</f>
        <v>0.20924478622959328</v>
      </c>
    </row>
    <row r="50" spans="1:6" ht="38.25">
      <c r="A50" s="14" t="s">
        <v>52</v>
      </c>
      <c r="B50" s="20" t="s">
        <v>53</v>
      </c>
      <c r="C50" s="42">
        <f>C51</f>
        <v>10814604</v>
      </c>
      <c r="D50" s="42">
        <f>D51</f>
        <v>2264991.95</v>
      </c>
      <c r="E50" s="16">
        <f>C50-D50</f>
        <v>8549612.05</v>
      </c>
      <c r="F50" s="61">
        <f t="shared" si="4"/>
        <v>0.20943826976928606</v>
      </c>
    </row>
    <row r="51" spans="1:9" ht="51">
      <c r="A51" s="8" t="s">
        <v>54</v>
      </c>
      <c r="B51" s="19" t="s">
        <v>55</v>
      </c>
      <c r="C51" s="33">
        <v>10814604</v>
      </c>
      <c r="D51" s="33">
        <v>2264991.95</v>
      </c>
      <c r="E51" s="18">
        <f>C51-D51</f>
        <v>8549612.05</v>
      </c>
      <c r="F51" s="63">
        <f>D51/C51</f>
        <v>0.20943826976928606</v>
      </c>
      <c r="I51" s="4"/>
    </row>
    <row r="52" spans="1:6" ht="38.25">
      <c r="A52" s="14" t="s">
        <v>56</v>
      </c>
      <c r="B52" s="20" t="s">
        <v>57</v>
      </c>
      <c r="C52" s="42">
        <f>C53</f>
        <v>10000</v>
      </c>
      <c r="D52" s="42">
        <f>D53</f>
        <v>0</v>
      </c>
      <c r="E52" s="16">
        <f>C52-D52</f>
        <v>10000</v>
      </c>
      <c r="F52" s="63">
        <f>F53</f>
        <v>0</v>
      </c>
    </row>
    <row r="53" spans="1:6" ht="25.5">
      <c r="A53" s="8" t="s">
        <v>58</v>
      </c>
      <c r="B53" s="19" t="s">
        <v>59</v>
      </c>
      <c r="C53" s="33">
        <v>10000</v>
      </c>
      <c r="D53" s="33">
        <v>0</v>
      </c>
      <c r="E53" s="18">
        <f>C53-D53</f>
        <v>10000</v>
      </c>
      <c r="F53" s="63">
        <v>0</v>
      </c>
    </row>
    <row r="54" spans="1:6" ht="13.5">
      <c r="A54" s="29"/>
      <c r="B54" s="32" t="s">
        <v>4</v>
      </c>
      <c r="C54" s="31">
        <f>C55+C69+C75+C84+C88+C125</f>
        <v>105505371.46999998</v>
      </c>
      <c r="D54" s="31">
        <f>D55+D69+D75+D84+D88+D125</f>
        <v>24933895.95</v>
      </c>
      <c r="E54" s="31">
        <f>C54-D54</f>
        <v>80571475.51999998</v>
      </c>
      <c r="F54" s="58">
        <f t="shared" si="4"/>
        <v>0.23632821346058053</v>
      </c>
    </row>
    <row r="55" spans="1:8" ht="38.25">
      <c r="A55" s="47" t="s">
        <v>5</v>
      </c>
      <c r="B55" s="48" t="s">
        <v>6</v>
      </c>
      <c r="C55" s="45">
        <f>C56+C63+C66</f>
        <v>91097443.00999999</v>
      </c>
      <c r="D55" s="45">
        <f>D56+D63+D66</f>
        <v>22362913.69</v>
      </c>
      <c r="E55" s="45">
        <f>C55-D55</f>
        <v>68734529.32</v>
      </c>
      <c r="F55" s="60">
        <f t="shared" si="4"/>
        <v>0.24548344005160683</v>
      </c>
      <c r="H55" s="4"/>
    </row>
    <row r="56" spans="1:6" ht="89.25">
      <c r="A56" s="14" t="s">
        <v>7</v>
      </c>
      <c r="B56" s="25" t="s">
        <v>23</v>
      </c>
      <c r="C56" s="16">
        <f>C57+C59+C61</f>
        <v>16088261.41</v>
      </c>
      <c r="D56" s="16">
        <f>D57+D59+D61</f>
        <v>4088486.3899999997</v>
      </c>
      <c r="E56" s="16">
        <f>C56-D56</f>
        <v>11999775.02</v>
      </c>
      <c r="F56" s="61">
        <f t="shared" si="4"/>
        <v>0.2541285404188369</v>
      </c>
    </row>
    <row r="57" spans="1:6" ht="63.75">
      <c r="A57" s="8" t="s">
        <v>60</v>
      </c>
      <c r="B57" s="17" t="s">
        <v>61</v>
      </c>
      <c r="C57" s="33">
        <f>C58</f>
        <v>6293603.64</v>
      </c>
      <c r="D57" s="33">
        <f>D58</f>
        <v>2267804.73</v>
      </c>
      <c r="E57" s="18">
        <f>C57-D57</f>
        <v>4025798.9099999997</v>
      </c>
      <c r="F57" s="63">
        <f t="shared" si="4"/>
        <v>0.3603348510202654</v>
      </c>
    </row>
    <row r="58" spans="1:6" s="39" customFormat="1" ht="89.25">
      <c r="A58" s="37" t="s">
        <v>8</v>
      </c>
      <c r="B58" s="53" t="s">
        <v>24</v>
      </c>
      <c r="C58" s="33">
        <v>6293603.64</v>
      </c>
      <c r="D58" s="33">
        <v>2267804.73</v>
      </c>
      <c r="E58" s="18">
        <f>C58-D58</f>
        <v>4025798.9099999997</v>
      </c>
      <c r="F58" s="63">
        <f>D58/C58</f>
        <v>0.3603348510202654</v>
      </c>
    </row>
    <row r="59" spans="1:8" ht="89.25">
      <c r="A59" s="8" t="s">
        <v>62</v>
      </c>
      <c r="B59" s="17" t="s">
        <v>63</v>
      </c>
      <c r="C59" s="33">
        <f>C60</f>
        <v>3352562.44</v>
      </c>
      <c r="D59" s="33">
        <f>D60</f>
        <v>572726.07</v>
      </c>
      <c r="E59" s="18">
        <f>C59-D59</f>
        <v>2779836.37</v>
      </c>
      <c r="F59" s="63">
        <f>D59/C59</f>
        <v>0.1708323350422073</v>
      </c>
      <c r="H59" s="4"/>
    </row>
    <row r="60" spans="1:10" ht="89.25">
      <c r="A60" s="8" t="s">
        <v>9</v>
      </c>
      <c r="B60" s="26" t="s">
        <v>10</v>
      </c>
      <c r="C60" s="33">
        <v>3352562.44</v>
      </c>
      <c r="D60" s="33">
        <v>572726.07</v>
      </c>
      <c r="E60" s="18">
        <f>C60-D60</f>
        <v>2779836.37</v>
      </c>
      <c r="F60" s="63">
        <f>D60/C60</f>
        <v>0.1708323350422073</v>
      </c>
      <c r="H60" s="4"/>
      <c r="J60" s="4"/>
    </row>
    <row r="61" spans="1:6" ht="51">
      <c r="A61" s="8" t="s">
        <v>131</v>
      </c>
      <c r="B61" s="19" t="s">
        <v>132</v>
      </c>
      <c r="C61" s="33">
        <f>C62</f>
        <v>6442095.33</v>
      </c>
      <c r="D61" s="33">
        <f>D62</f>
        <v>1247955.59</v>
      </c>
      <c r="E61" s="18">
        <f>C61-D61</f>
        <v>5194139.74</v>
      </c>
      <c r="F61" s="63">
        <f>D61/C61</f>
        <v>0.19371889518437166</v>
      </c>
    </row>
    <row r="62" spans="1:10" ht="38.25">
      <c r="A62" s="8" t="s">
        <v>133</v>
      </c>
      <c r="B62" s="19" t="s">
        <v>134</v>
      </c>
      <c r="C62" s="33">
        <v>6442095.33</v>
      </c>
      <c r="D62" s="33">
        <v>1247955.59</v>
      </c>
      <c r="E62" s="18">
        <f>C62-D62</f>
        <v>5194139.74</v>
      </c>
      <c r="F62" s="63">
        <f>D62/C62</f>
        <v>0.19371889518437166</v>
      </c>
      <c r="J62" s="4"/>
    </row>
    <row r="63" spans="1:6" ht="25.5">
      <c r="A63" s="14" t="s">
        <v>64</v>
      </c>
      <c r="B63" s="20" t="s">
        <v>65</v>
      </c>
      <c r="C63" s="42">
        <f>C64</f>
        <v>103520</v>
      </c>
      <c r="D63" s="42">
        <f>D64</f>
        <v>0</v>
      </c>
      <c r="E63" s="16">
        <f>C63-D63</f>
        <v>103520</v>
      </c>
      <c r="F63" s="61">
        <v>0</v>
      </c>
    </row>
    <row r="64" spans="1:6" ht="51">
      <c r="A64" s="8" t="s">
        <v>66</v>
      </c>
      <c r="B64" s="19" t="s">
        <v>67</v>
      </c>
      <c r="C64" s="33">
        <f>C65</f>
        <v>103520</v>
      </c>
      <c r="D64" s="33">
        <f>D65</f>
        <v>0</v>
      </c>
      <c r="E64" s="18">
        <f>C64-D64</f>
        <v>103520</v>
      </c>
      <c r="F64" s="63">
        <v>0</v>
      </c>
    </row>
    <row r="65" spans="1:6" s="39" customFormat="1" ht="63.75">
      <c r="A65" s="37" t="s">
        <v>11</v>
      </c>
      <c r="B65" s="52" t="s">
        <v>12</v>
      </c>
      <c r="C65" s="33">
        <v>103520</v>
      </c>
      <c r="D65" s="33">
        <v>0</v>
      </c>
      <c r="E65" s="18">
        <f>C65-D65</f>
        <v>103520</v>
      </c>
      <c r="F65" s="63">
        <v>0</v>
      </c>
    </row>
    <row r="66" spans="1:6" ht="89.25">
      <c r="A66" s="14" t="s">
        <v>68</v>
      </c>
      <c r="B66" s="50" t="s">
        <v>69</v>
      </c>
      <c r="C66" s="42">
        <f>C67</f>
        <v>74905661.6</v>
      </c>
      <c r="D66" s="42">
        <f>D67</f>
        <v>18274427.3</v>
      </c>
      <c r="E66" s="16">
        <f>C66-D66</f>
        <v>56631234.3</v>
      </c>
      <c r="F66" s="61">
        <f aca="true" t="shared" si="5" ref="F66:F73">D66/C66</f>
        <v>0.2439659020380377</v>
      </c>
    </row>
    <row r="67" spans="1:6" ht="89.25">
      <c r="A67" s="8" t="s">
        <v>70</v>
      </c>
      <c r="B67" s="19" t="s">
        <v>71</v>
      </c>
      <c r="C67" s="33">
        <f>C68</f>
        <v>74905661.6</v>
      </c>
      <c r="D67" s="33">
        <f>D68</f>
        <v>18274427.3</v>
      </c>
      <c r="E67" s="18">
        <f>C67-D67</f>
        <v>56631234.3</v>
      </c>
      <c r="F67" s="63">
        <f t="shared" si="5"/>
        <v>0.2439659020380377</v>
      </c>
    </row>
    <row r="68" spans="1:9" ht="76.5">
      <c r="A68" s="8" t="s">
        <v>13</v>
      </c>
      <c r="B68" s="27" t="s">
        <v>14</v>
      </c>
      <c r="C68" s="33">
        <v>74905661.6</v>
      </c>
      <c r="D68" s="33">
        <v>18274427.3</v>
      </c>
      <c r="E68" s="18">
        <f>C68-D68</f>
        <v>56631234.3</v>
      </c>
      <c r="F68" s="63">
        <f t="shared" si="5"/>
        <v>0.2439659020380377</v>
      </c>
      <c r="I68" s="4"/>
    </row>
    <row r="69" spans="1:6" ht="25.5">
      <c r="A69" s="43" t="s">
        <v>15</v>
      </c>
      <c r="B69" s="49" t="s">
        <v>16</v>
      </c>
      <c r="C69" s="45">
        <f>C70</f>
        <v>898970.1</v>
      </c>
      <c r="D69" s="45">
        <f>D70</f>
        <v>1299361.23</v>
      </c>
      <c r="E69" s="45">
        <f>C69-D69</f>
        <v>-400391.13</v>
      </c>
      <c r="F69" s="60">
        <f t="shared" si="5"/>
        <v>1.4453887064764446</v>
      </c>
    </row>
    <row r="70" spans="1:6" ht="25.5">
      <c r="A70" s="41" t="s">
        <v>72</v>
      </c>
      <c r="B70" s="51" t="s">
        <v>73</v>
      </c>
      <c r="C70" s="42">
        <f>C71+C72+C73+C74</f>
        <v>898970.1</v>
      </c>
      <c r="D70" s="42">
        <f>D71+D72+D73+D74</f>
        <v>1299361.23</v>
      </c>
      <c r="E70" s="42">
        <f>C70-D70</f>
        <v>-400391.13</v>
      </c>
      <c r="F70" s="64">
        <f t="shared" si="5"/>
        <v>1.4453887064764446</v>
      </c>
    </row>
    <row r="71" spans="1:6" ht="25.5">
      <c r="A71" s="37" t="s">
        <v>74</v>
      </c>
      <c r="B71" s="38" t="s">
        <v>75</v>
      </c>
      <c r="C71" s="33">
        <v>343759.36</v>
      </c>
      <c r="D71" s="33">
        <v>46947.89</v>
      </c>
      <c r="E71" s="33">
        <f>C71-D71</f>
        <v>296811.47</v>
      </c>
      <c r="F71" s="62">
        <f t="shared" si="5"/>
        <v>0.13657196126965096</v>
      </c>
    </row>
    <row r="72" spans="1:6" ht="25.5">
      <c r="A72" s="37" t="s">
        <v>76</v>
      </c>
      <c r="B72" s="38" t="s">
        <v>77</v>
      </c>
      <c r="C72" s="33">
        <v>418690.77</v>
      </c>
      <c r="D72" s="33">
        <v>795671.46</v>
      </c>
      <c r="E72" s="33">
        <f>C72-D72</f>
        <v>-376980.68999999994</v>
      </c>
      <c r="F72" s="62">
        <f t="shared" si="5"/>
        <v>1.9003797480417348</v>
      </c>
    </row>
    <row r="73" spans="1:6" ht="15" customHeight="1">
      <c r="A73" s="37" t="s">
        <v>143</v>
      </c>
      <c r="B73" s="38" t="s">
        <v>144</v>
      </c>
      <c r="C73" s="33">
        <v>136519.97</v>
      </c>
      <c r="D73" s="33">
        <v>456741.88</v>
      </c>
      <c r="E73" s="33">
        <f>C73-D73</f>
        <v>-320221.91000000003</v>
      </c>
      <c r="F73" s="62">
        <f t="shared" si="5"/>
        <v>3.345604895752614</v>
      </c>
    </row>
    <row r="74" spans="1:6" ht="25.5" hidden="1">
      <c r="A74" s="37" t="s">
        <v>150</v>
      </c>
      <c r="B74" s="38" t="s">
        <v>151</v>
      </c>
      <c r="C74" s="33">
        <v>0</v>
      </c>
      <c r="D74" s="33">
        <v>0</v>
      </c>
      <c r="E74" s="33">
        <f>C74-D74</f>
        <v>0</v>
      </c>
      <c r="F74" s="62" t="s">
        <v>145</v>
      </c>
    </row>
    <row r="75" spans="1:6" ht="25.5">
      <c r="A75" s="43" t="s">
        <v>17</v>
      </c>
      <c r="B75" s="49" t="s">
        <v>18</v>
      </c>
      <c r="C75" s="45">
        <f>C76+C79</f>
        <v>877632.26</v>
      </c>
      <c r="D75" s="45">
        <f>D76+D79</f>
        <v>218791.86000000002</v>
      </c>
      <c r="E75" s="45">
        <f>C75-D75</f>
        <v>658840.4</v>
      </c>
      <c r="F75" s="60">
        <f aca="true" t="shared" si="6" ref="F75:F87">D75/C75</f>
        <v>0.24929787790617453</v>
      </c>
    </row>
    <row r="76" spans="1:6" s="39" customFormat="1" ht="21" customHeight="1">
      <c r="A76" s="14" t="s">
        <v>135</v>
      </c>
      <c r="B76" s="28" t="s">
        <v>136</v>
      </c>
      <c r="C76" s="42">
        <f>C77</f>
        <v>216170.7</v>
      </c>
      <c r="D76" s="42">
        <f>D77</f>
        <v>11578</v>
      </c>
      <c r="E76" s="16">
        <f>C76-D76</f>
        <v>204592.7</v>
      </c>
      <c r="F76" s="61">
        <f t="shared" si="6"/>
        <v>0.05355952494949593</v>
      </c>
    </row>
    <row r="77" spans="1:6" s="39" customFormat="1" ht="21.75" customHeight="1">
      <c r="A77" s="8" t="s">
        <v>138</v>
      </c>
      <c r="B77" s="27" t="s">
        <v>137</v>
      </c>
      <c r="C77" s="33">
        <f>C78</f>
        <v>216170.7</v>
      </c>
      <c r="D77" s="33">
        <f>D78</f>
        <v>11578</v>
      </c>
      <c r="E77" s="18">
        <f>C77-D77</f>
        <v>204592.7</v>
      </c>
      <c r="F77" s="63">
        <f t="shared" si="6"/>
        <v>0.05355952494949593</v>
      </c>
    </row>
    <row r="78" spans="1:6" ht="38.25">
      <c r="A78" s="8" t="s">
        <v>139</v>
      </c>
      <c r="B78" s="27" t="s">
        <v>140</v>
      </c>
      <c r="C78" s="33">
        <v>216170.7</v>
      </c>
      <c r="D78" s="33">
        <v>11578</v>
      </c>
      <c r="E78" s="18">
        <f>C78-D78</f>
        <v>204592.7</v>
      </c>
      <c r="F78" s="63">
        <f t="shared" si="6"/>
        <v>0.05355952494949593</v>
      </c>
    </row>
    <row r="79" spans="1:6" ht="20.25" customHeight="1">
      <c r="A79" s="14" t="s">
        <v>26</v>
      </c>
      <c r="B79" s="28" t="s">
        <v>25</v>
      </c>
      <c r="C79" s="42">
        <f>C82+C80</f>
        <v>661461.56</v>
      </c>
      <c r="D79" s="42">
        <f>D82+D80</f>
        <v>207213.86000000002</v>
      </c>
      <c r="E79" s="16">
        <f>C79-D79</f>
        <v>454247.70000000007</v>
      </c>
      <c r="F79" s="61">
        <f t="shared" si="6"/>
        <v>0.3132666696459277</v>
      </c>
    </row>
    <row r="80" spans="1:6" ht="38.25">
      <c r="A80" s="8" t="s">
        <v>122</v>
      </c>
      <c r="B80" s="27" t="s">
        <v>123</v>
      </c>
      <c r="C80" s="33">
        <f>C81</f>
        <v>91482.44</v>
      </c>
      <c r="D80" s="33">
        <f>D81</f>
        <v>10680.94</v>
      </c>
      <c r="E80" s="18">
        <f>C80-D80</f>
        <v>80801.5</v>
      </c>
      <c r="F80" s="63">
        <f t="shared" si="6"/>
        <v>0.11675399125777582</v>
      </c>
    </row>
    <row r="81" spans="1:6" ht="38.25">
      <c r="A81" s="8" t="s">
        <v>121</v>
      </c>
      <c r="B81" s="27" t="s">
        <v>120</v>
      </c>
      <c r="C81" s="33">
        <v>91482.44</v>
      </c>
      <c r="D81" s="33">
        <v>10680.94</v>
      </c>
      <c r="E81" s="18">
        <f>C81-D81</f>
        <v>80801.5</v>
      </c>
      <c r="F81" s="63">
        <f t="shared" si="6"/>
        <v>0.11675399125777582</v>
      </c>
    </row>
    <row r="82" spans="1:6" ht="25.5">
      <c r="A82" s="8" t="s">
        <v>78</v>
      </c>
      <c r="B82" s="27" t="s">
        <v>79</v>
      </c>
      <c r="C82" s="33">
        <f>C83</f>
        <v>569979.12</v>
      </c>
      <c r="D82" s="33">
        <f>D83</f>
        <v>196532.92</v>
      </c>
      <c r="E82" s="18">
        <f>C82-D82</f>
        <v>373446.19999999995</v>
      </c>
      <c r="F82" s="63">
        <f t="shared" si="6"/>
        <v>0.34480722732439745</v>
      </c>
    </row>
    <row r="83" spans="1:6" ht="25.5">
      <c r="A83" s="8" t="s">
        <v>27</v>
      </c>
      <c r="B83" s="27" t="s">
        <v>108</v>
      </c>
      <c r="C83" s="33">
        <v>569979.12</v>
      </c>
      <c r="D83" s="33">
        <v>196532.92</v>
      </c>
      <c r="E83" s="18">
        <f>C83-D83</f>
        <v>373446.19999999995</v>
      </c>
      <c r="F83" s="63">
        <f t="shared" si="6"/>
        <v>0.34480722732439745</v>
      </c>
    </row>
    <row r="84" spans="1:6" ht="25.5">
      <c r="A84" s="43" t="s">
        <v>19</v>
      </c>
      <c r="B84" s="49" t="s">
        <v>20</v>
      </c>
      <c r="C84" s="45">
        <f aca="true" t="shared" si="7" ref="C84:D86">C85</f>
        <v>8161080.41</v>
      </c>
      <c r="D84" s="45">
        <f t="shared" si="7"/>
        <v>815455.3</v>
      </c>
      <c r="E84" s="45">
        <f>C84-D84</f>
        <v>7345625.11</v>
      </c>
      <c r="F84" s="60">
        <f t="shared" si="6"/>
        <v>0.0999200178202876</v>
      </c>
    </row>
    <row r="85" spans="1:6" ht="78.75" customHeight="1">
      <c r="A85" s="14" t="s">
        <v>80</v>
      </c>
      <c r="B85" s="20" t="s">
        <v>81</v>
      </c>
      <c r="C85" s="42">
        <f t="shared" si="7"/>
        <v>8161080.41</v>
      </c>
      <c r="D85" s="42">
        <f t="shared" si="7"/>
        <v>815455.3</v>
      </c>
      <c r="E85" s="42">
        <f>C85-D85</f>
        <v>7345625.11</v>
      </c>
      <c r="F85" s="61">
        <f t="shared" si="6"/>
        <v>0.0999200178202876</v>
      </c>
    </row>
    <row r="86" spans="1:6" ht="93" customHeight="1">
      <c r="A86" s="8" t="s">
        <v>82</v>
      </c>
      <c r="B86" s="19" t="s">
        <v>83</v>
      </c>
      <c r="C86" s="18">
        <f t="shared" si="7"/>
        <v>8161080.41</v>
      </c>
      <c r="D86" s="18">
        <f t="shared" si="7"/>
        <v>815455.3</v>
      </c>
      <c r="E86" s="33">
        <f>C86-D86</f>
        <v>7345625.11</v>
      </c>
      <c r="F86" s="63">
        <f t="shared" si="6"/>
        <v>0.0999200178202876</v>
      </c>
    </row>
    <row r="87" spans="1:6" ht="102">
      <c r="A87" s="8" t="s">
        <v>84</v>
      </c>
      <c r="B87" s="17" t="s">
        <v>0</v>
      </c>
      <c r="C87" s="33">
        <v>8161080.41</v>
      </c>
      <c r="D87" s="33">
        <v>815455.3</v>
      </c>
      <c r="E87" s="33">
        <f>C87-D87</f>
        <v>7345625.11</v>
      </c>
      <c r="F87" s="63">
        <f t="shared" si="6"/>
        <v>0.0999200178202876</v>
      </c>
    </row>
    <row r="88" spans="1:6" ht="12.75">
      <c r="A88" s="43" t="s">
        <v>21</v>
      </c>
      <c r="B88" s="49" t="s">
        <v>22</v>
      </c>
      <c r="C88" s="45">
        <f>C89+C119+C121+C117+C115</f>
        <v>4470245.6899999995</v>
      </c>
      <c r="D88" s="45">
        <f>D89+D119+D121+D117+D115</f>
        <v>306997.0399999999</v>
      </c>
      <c r="E88" s="45">
        <f>C88-D88</f>
        <v>4163248.6499999994</v>
      </c>
      <c r="F88" s="60">
        <f>D88/C88</f>
        <v>0.0686756525903613</v>
      </c>
    </row>
    <row r="89" spans="1:6" ht="41.25" customHeight="1">
      <c r="A89" s="14" t="s">
        <v>216</v>
      </c>
      <c r="B89" s="20" t="s">
        <v>308</v>
      </c>
      <c r="C89" s="16">
        <f>C90+C92+C97+C113+C105+C111+C94+C103+C107+C99+C101+C109</f>
        <v>760248</v>
      </c>
      <c r="D89" s="16">
        <f>D90+D92+D97+D113+D105+D111+D94+D103+D107+D99+D101+D109</f>
        <v>155539.65</v>
      </c>
      <c r="E89" s="16">
        <f>C89-D89</f>
        <v>604708.35</v>
      </c>
      <c r="F89" s="61">
        <f>D89/C89</f>
        <v>0.20459067304353315</v>
      </c>
    </row>
    <row r="90" spans="1:6" ht="69" customHeight="1">
      <c r="A90" s="8" t="s">
        <v>217</v>
      </c>
      <c r="B90" s="19" t="s">
        <v>309</v>
      </c>
      <c r="C90" s="33">
        <f>C91</f>
        <v>121715</v>
      </c>
      <c r="D90" s="33">
        <f>D91</f>
        <v>4180.53</v>
      </c>
      <c r="E90" s="18">
        <f>C90-D90</f>
        <v>117534.47</v>
      </c>
      <c r="F90" s="63">
        <f>D90/C90</f>
        <v>0.03434687589861562</v>
      </c>
    </row>
    <row r="91" spans="1:6" ht="92.25" customHeight="1">
      <c r="A91" s="8" t="s">
        <v>218</v>
      </c>
      <c r="B91" s="19" t="s">
        <v>310</v>
      </c>
      <c r="C91" s="33">
        <v>121715</v>
      </c>
      <c r="D91" s="33">
        <v>4180.53</v>
      </c>
      <c r="E91" s="18">
        <f aca="true" t="shared" si="8" ref="E91:E114">C91-D91</f>
        <v>117534.47</v>
      </c>
      <c r="F91" s="63">
        <f>D91/C91</f>
        <v>0.03434687589861562</v>
      </c>
    </row>
    <row r="92" spans="1:6" ht="92.25" customHeight="1">
      <c r="A92" s="8" t="s">
        <v>219</v>
      </c>
      <c r="B92" s="19" t="s">
        <v>311</v>
      </c>
      <c r="C92" s="33">
        <f>C93</f>
        <v>43738</v>
      </c>
      <c r="D92" s="33">
        <f>D93</f>
        <v>17006.17</v>
      </c>
      <c r="E92" s="18">
        <f t="shared" si="8"/>
        <v>26731.83</v>
      </c>
      <c r="F92" s="63">
        <f aca="true" t="shared" si="9" ref="F92:F127">D92/C92</f>
        <v>0.3888191046687091</v>
      </c>
    </row>
    <row r="93" spans="1:6" ht="118.5" customHeight="1">
      <c r="A93" s="8" t="s">
        <v>220</v>
      </c>
      <c r="B93" s="19" t="s">
        <v>312</v>
      </c>
      <c r="C93" s="33">
        <v>43738</v>
      </c>
      <c r="D93" s="33">
        <v>17006.17</v>
      </c>
      <c r="E93" s="18">
        <f t="shared" si="8"/>
        <v>26731.83</v>
      </c>
      <c r="F93" s="63">
        <f t="shared" si="9"/>
        <v>0.3888191046687091</v>
      </c>
    </row>
    <row r="94" spans="1:6" ht="63.75">
      <c r="A94" s="8" t="s">
        <v>246</v>
      </c>
      <c r="B94" s="19" t="s">
        <v>247</v>
      </c>
      <c r="C94" s="18">
        <f>C95+C96</f>
        <v>49556</v>
      </c>
      <c r="D94" s="18">
        <f>D95+D96</f>
        <v>18185.23</v>
      </c>
      <c r="E94" s="18">
        <f t="shared" si="8"/>
        <v>31370.77</v>
      </c>
      <c r="F94" s="63">
        <f t="shared" si="9"/>
        <v>0.3669632335136008</v>
      </c>
    </row>
    <row r="95" spans="1:6" ht="89.25">
      <c r="A95" s="8" t="s">
        <v>248</v>
      </c>
      <c r="B95" s="19" t="s">
        <v>249</v>
      </c>
      <c r="C95" s="33">
        <v>5556</v>
      </c>
      <c r="D95" s="33">
        <v>8185.23</v>
      </c>
      <c r="E95" s="18">
        <f t="shared" si="8"/>
        <v>-2629.2299999999996</v>
      </c>
      <c r="F95" s="63">
        <f t="shared" si="9"/>
        <v>1.4732235421166306</v>
      </c>
    </row>
    <row r="96" spans="1:6" ht="89.25">
      <c r="A96" s="8" t="s">
        <v>329</v>
      </c>
      <c r="B96" s="19" t="s">
        <v>330</v>
      </c>
      <c r="C96" s="33">
        <v>44000</v>
      </c>
      <c r="D96" s="33">
        <v>10000</v>
      </c>
      <c r="E96" s="18">
        <f t="shared" si="8"/>
        <v>34000</v>
      </c>
      <c r="F96" s="63">
        <f t="shared" si="9"/>
        <v>0.22727272727272727</v>
      </c>
    </row>
    <row r="97" spans="1:6" ht="68.25" customHeight="1">
      <c r="A97" s="8" t="s">
        <v>320</v>
      </c>
      <c r="B97" s="19" t="s">
        <v>347</v>
      </c>
      <c r="C97" s="33">
        <f>C98</f>
        <v>28435</v>
      </c>
      <c r="D97" s="33">
        <f>D98</f>
        <v>1000</v>
      </c>
      <c r="E97" s="18">
        <f t="shared" si="8"/>
        <v>27435</v>
      </c>
      <c r="F97" s="63">
        <f t="shared" si="9"/>
        <v>0.03516792685071215</v>
      </c>
    </row>
    <row r="98" spans="1:6" ht="97.5" customHeight="1">
      <c r="A98" s="8" t="s">
        <v>321</v>
      </c>
      <c r="B98" s="19" t="s">
        <v>348</v>
      </c>
      <c r="C98" s="33">
        <v>28435</v>
      </c>
      <c r="D98" s="33">
        <v>1000</v>
      </c>
      <c r="E98" s="18">
        <f t="shared" si="8"/>
        <v>27435</v>
      </c>
      <c r="F98" s="63">
        <f t="shared" si="9"/>
        <v>0.03516792685071215</v>
      </c>
    </row>
    <row r="99" spans="1:6" ht="72" customHeight="1">
      <c r="A99" s="8" t="s">
        <v>343</v>
      </c>
      <c r="B99" s="19" t="s">
        <v>346</v>
      </c>
      <c r="C99" s="33">
        <f>C100</f>
        <v>3333</v>
      </c>
      <c r="D99" s="33">
        <f>D100</f>
        <v>0</v>
      </c>
      <c r="E99" s="18">
        <f t="shared" si="8"/>
        <v>3333</v>
      </c>
      <c r="F99" s="63">
        <f>D99/C99</f>
        <v>0</v>
      </c>
    </row>
    <row r="100" spans="1:6" ht="98.25" customHeight="1">
      <c r="A100" s="8" t="s">
        <v>344</v>
      </c>
      <c r="B100" s="19" t="s">
        <v>345</v>
      </c>
      <c r="C100" s="33">
        <v>3333</v>
      </c>
      <c r="D100" s="33">
        <v>0</v>
      </c>
      <c r="E100" s="18">
        <f t="shared" si="8"/>
        <v>3333</v>
      </c>
      <c r="F100" s="63">
        <f>D100/C100</f>
        <v>0</v>
      </c>
    </row>
    <row r="101" spans="1:6" ht="75" customHeight="1">
      <c r="A101" s="8" t="s">
        <v>349</v>
      </c>
      <c r="B101" s="19" t="s">
        <v>351</v>
      </c>
      <c r="C101" s="18">
        <f>C102</f>
        <v>500</v>
      </c>
      <c r="D101" s="18">
        <f>D102</f>
        <v>0</v>
      </c>
      <c r="E101" s="18">
        <f t="shared" si="8"/>
        <v>500</v>
      </c>
      <c r="F101" s="63">
        <f>D101/C101</f>
        <v>0</v>
      </c>
    </row>
    <row r="102" spans="1:6" ht="102" customHeight="1">
      <c r="A102" s="8" t="s">
        <v>350</v>
      </c>
      <c r="B102" s="19" t="s">
        <v>352</v>
      </c>
      <c r="C102" s="33">
        <v>500</v>
      </c>
      <c r="D102" s="33">
        <v>0</v>
      </c>
      <c r="E102" s="18">
        <f t="shared" si="8"/>
        <v>500</v>
      </c>
      <c r="F102" s="63">
        <f>D102/C102</f>
        <v>0</v>
      </c>
    </row>
    <row r="103" spans="1:6" ht="78.75" customHeight="1">
      <c r="A103" s="8" t="s">
        <v>250</v>
      </c>
      <c r="B103" s="19" t="s">
        <v>251</v>
      </c>
      <c r="C103" s="18">
        <f>C104</f>
        <v>47857</v>
      </c>
      <c r="D103" s="18">
        <f>D104</f>
        <v>0</v>
      </c>
      <c r="E103" s="18">
        <f t="shared" si="8"/>
        <v>47857</v>
      </c>
      <c r="F103" s="63">
        <f t="shared" si="9"/>
        <v>0</v>
      </c>
    </row>
    <row r="104" spans="1:6" ht="110.25" customHeight="1">
      <c r="A104" s="8" t="s">
        <v>252</v>
      </c>
      <c r="B104" s="19" t="s">
        <v>253</v>
      </c>
      <c r="C104" s="33">
        <v>47857</v>
      </c>
      <c r="D104" s="33">
        <v>0</v>
      </c>
      <c r="E104" s="18">
        <f t="shared" si="8"/>
        <v>47857</v>
      </c>
      <c r="F104" s="63">
        <f t="shared" si="9"/>
        <v>0</v>
      </c>
    </row>
    <row r="105" spans="1:6" ht="76.5">
      <c r="A105" s="37" t="s">
        <v>232</v>
      </c>
      <c r="B105" s="38" t="s">
        <v>237</v>
      </c>
      <c r="C105" s="33">
        <f>C106</f>
        <v>3704</v>
      </c>
      <c r="D105" s="33">
        <f>D106</f>
        <v>150</v>
      </c>
      <c r="E105" s="18">
        <f t="shared" si="8"/>
        <v>3554</v>
      </c>
      <c r="F105" s="63">
        <f t="shared" si="9"/>
        <v>0.04049676025917927</v>
      </c>
    </row>
    <row r="106" spans="1:6" ht="127.5">
      <c r="A106" s="37" t="s">
        <v>233</v>
      </c>
      <c r="B106" s="38" t="s">
        <v>238</v>
      </c>
      <c r="C106" s="33">
        <v>3704</v>
      </c>
      <c r="D106" s="33">
        <v>150</v>
      </c>
      <c r="E106" s="18">
        <f t="shared" si="8"/>
        <v>3554</v>
      </c>
      <c r="F106" s="63">
        <f t="shared" si="9"/>
        <v>0.04049676025917927</v>
      </c>
    </row>
    <row r="107" spans="1:6" ht="63.75">
      <c r="A107" s="37" t="s">
        <v>260</v>
      </c>
      <c r="B107" s="38" t="s">
        <v>262</v>
      </c>
      <c r="C107" s="33">
        <f>C108</f>
        <v>6418</v>
      </c>
      <c r="D107" s="33">
        <f>D108</f>
        <v>5865.3</v>
      </c>
      <c r="E107" s="18">
        <f t="shared" si="8"/>
        <v>552.6999999999998</v>
      </c>
      <c r="F107" s="63">
        <f t="shared" si="9"/>
        <v>0.9138828295419134</v>
      </c>
    </row>
    <row r="108" spans="1:6" ht="89.25">
      <c r="A108" s="37" t="s">
        <v>261</v>
      </c>
      <c r="B108" s="38" t="s">
        <v>263</v>
      </c>
      <c r="C108" s="33">
        <v>6418</v>
      </c>
      <c r="D108" s="33">
        <v>5865.3</v>
      </c>
      <c r="E108" s="18">
        <f t="shared" si="8"/>
        <v>552.6999999999998</v>
      </c>
      <c r="F108" s="63">
        <f t="shared" si="9"/>
        <v>0.9138828295419134</v>
      </c>
    </row>
    <row r="109" spans="1:6" ht="102">
      <c r="A109" s="37" t="s">
        <v>353</v>
      </c>
      <c r="B109" s="38" t="s">
        <v>355</v>
      </c>
      <c r="C109" s="33">
        <f>C110</f>
        <v>167</v>
      </c>
      <c r="D109" s="33">
        <f>D110</f>
        <v>0</v>
      </c>
      <c r="E109" s="18">
        <f t="shared" si="8"/>
        <v>167</v>
      </c>
      <c r="F109" s="63">
        <f>D109/C109</f>
        <v>0</v>
      </c>
    </row>
    <row r="110" spans="1:6" ht="127.5">
      <c r="A110" s="37" t="s">
        <v>354</v>
      </c>
      <c r="B110" s="38" t="s">
        <v>356</v>
      </c>
      <c r="C110" s="33">
        <v>167</v>
      </c>
      <c r="D110" s="33">
        <v>0</v>
      </c>
      <c r="E110" s="18">
        <f t="shared" si="8"/>
        <v>167</v>
      </c>
      <c r="F110" s="63">
        <f>D110/C110</f>
        <v>0</v>
      </c>
    </row>
    <row r="111" spans="1:6" ht="67.5" customHeight="1">
      <c r="A111" s="37" t="s">
        <v>234</v>
      </c>
      <c r="B111" s="38" t="s">
        <v>239</v>
      </c>
      <c r="C111" s="33">
        <f>C112</f>
        <v>260075</v>
      </c>
      <c r="D111" s="33">
        <f>D112</f>
        <v>13561.82</v>
      </c>
      <c r="E111" s="18">
        <f t="shared" si="8"/>
        <v>246513.18</v>
      </c>
      <c r="F111" s="63">
        <f t="shared" si="9"/>
        <v>0.0521458040949726</v>
      </c>
    </row>
    <row r="112" spans="1:6" ht="89.25">
      <c r="A112" s="37" t="s">
        <v>243</v>
      </c>
      <c r="B112" s="38" t="s">
        <v>240</v>
      </c>
      <c r="C112" s="33">
        <v>260075</v>
      </c>
      <c r="D112" s="33">
        <v>13561.82</v>
      </c>
      <c r="E112" s="18">
        <f t="shared" si="8"/>
        <v>246513.18</v>
      </c>
      <c r="F112" s="63">
        <f t="shared" si="9"/>
        <v>0.0521458040949726</v>
      </c>
    </row>
    <row r="113" spans="1:6" ht="77.25" customHeight="1">
      <c r="A113" s="8" t="s">
        <v>221</v>
      </c>
      <c r="B113" s="19" t="s">
        <v>313</v>
      </c>
      <c r="C113" s="33">
        <f>C114</f>
        <v>194750</v>
      </c>
      <c r="D113" s="33">
        <f>D114</f>
        <v>95590.6</v>
      </c>
      <c r="E113" s="18">
        <f t="shared" si="8"/>
        <v>99159.4</v>
      </c>
      <c r="F113" s="63">
        <f t="shared" si="9"/>
        <v>0.49083748395378696</v>
      </c>
    </row>
    <row r="114" spans="1:6" ht="104.25" customHeight="1">
      <c r="A114" s="8" t="s">
        <v>222</v>
      </c>
      <c r="B114" s="19" t="s">
        <v>314</v>
      </c>
      <c r="C114" s="33">
        <v>194750</v>
      </c>
      <c r="D114" s="33">
        <v>95590.6</v>
      </c>
      <c r="E114" s="18">
        <f t="shared" si="8"/>
        <v>99159.4</v>
      </c>
      <c r="F114" s="63">
        <f t="shared" si="9"/>
        <v>0.49083748395378696</v>
      </c>
    </row>
    <row r="115" spans="1:6" ht="51.75" customHeight="1">
      <c r="A115" s="14" t="s">
        <v>264</v>
      </c>
      <c r="B115" s="20" t="s">
        <v>265</v>
      </c>
      <c r="C115" s="42">
        <f>C116</f>
        <v>55000</v>
      </c>
      <c r="D115" s="42">
        <f>D116</f>
        <v>8770.66</v>
      </c>
      <c r="E115" s="16">
        <f>C115-D115</f>
        <v>46229.34</v>
      </c>
      <c r="F115" s="63">
        <f t="shared" si="9"/>
        <v>0.15946654545454544</v>
      </c>
    </row>
    <row r="116" spans="1:6" ht="60" customHeight="1">
      <c r="A116" s="8" t="s">
        <v>266</v>
      </c>
      <c r="B116" s="19" t="s">
        <v>267</v>
      </c>
      <c r="C116" s="33">
        <v>55000</v>
      </c>
      <c r="D116" s="33">
        <v>8770.66</v>
      </c>
      <c r="E116" s="18">
        <f>C116-D116</f>
        <v>46229.34</v>
      </c>
      <c r="F116" s="63">
        <f t="shared" si="9"/>
        <v>0.15946654545454544</v>
      </c>
    </row>
    <row r="117" spans="1:6" ht="63.75">
      <c r="A117" s="41" t="s">
        <v>235</v>
      </c>
      <c r="B117" s="40" t="s">
        <v>241</v>
      </c>
      <c r="C117" s="42">
        <f>C118</f>
        <v>1342722.21</v>
      </c>
      <c r="D117" s="42">
        <f>D118</f>
        <v>1290.23</v>
      </c>
      <c r="E117" s="16">
        <f>C117-D117</f>
        <v>1341431.98</v>
      </c>
      <c r="F117" s="63">
        <f t="shared" si="9"/>
        <v>0.0009609061281558752</v>
      </c>
    </row>
    <row r="118" spans="1:6" ht="76.5">
      <c r="A118" s="8" t="s">
        <v>236</v>
      </c>
      <c r="B118" s="38" t="s">
        <v>242</v>
      </c>
      <c r="C118" s="33">
        <v>1342722.21</v>
      </c>
      <c r="D118" s="33">
        <v>1290.23</v>
      </c>
      <c r="E118" s="16">
        <f>C118-D118</f>
        <v>1341431.98</v>
      </c>
      <c r="F118" s="63">
        <f t="shared" si="9"/>
        <v>0.0009609061281558752</v>
      </c>
    </row>
    <row r="119" spans="1:6" ht="93" customHeight="1">
      <c r="A119" s="14" t="s">
        <v>223</v>
      </c>
      <c r="B119" s="20" t="s">
        <v>315</v>
      </c>
      <c r="C119" s="42">
        <f>C120</f>
        <v>1787264.91</v>
      </c>
      <c r="D119" s="42">
        <f>D120</f>
        <v>137909.09</v>
      </c>
      <c r="E119" s="16">
        <f>C119-D119</f>
        <v>1649355.8199999998</v>
      </c>
      <c r="F119" s="63">
        <f t="shared" si="9"/>
        <v>0.07716208673285037</v>
      </c>
    </row>
    <row r="120" spans="1:6" ht="81" customHeight="1">
      <c r="A120" s="8" t="s">
        <v>224</v>
      </c>
      <c r="B120" s="19" t="s">
        <v>316</v>
      </c>
      <c r="C120" s="33">
        <v>1787264.91</v>
      </c>
      <c r="D120" s="33">
        <v>137909.09</v>
      </c>
      <c r="E120" s="18">
        <f>C120-D120</f>
        <v>1649355.8199999998</v>
      </c>
      <c r="F120" s="63">
        <f t="shared" si="9"/>
        <v>0.07716208673285037</v>
      </c>
    </row>
    <row r="121" spans="1:6" ht="30" customHeight="1">
      <c r="A121" s="14" t="s">
        <v>225</v>
      </c>
      <c r="B121" s="20" t="s">
        <v>317</v>
      </c>
      <c r="C121" s="42">
        <f>C122</f>
        <v>525010.57</v>
      </c>
      <c r="D121" s="42">
        <f>D122</f>
        <v>3487.41</v>
      </c>
      <c r="E121" s="16">
        <f>C121-D121</f>
        <v>521523.16</v>
      </c>
      <c r="F121" s="63">
        <f t="shared" si="9"/>
        <v>0.006642551977572566</v>
      </c>
    </row>
    <row r="122" spans="1:6" ht="83.25" customHeight="1">
      <c r="A122" s="8" t="s">
        <v>226</v>
      </c>
      <c r="B122" s="19" t="s">
        <v>318</v>
      </c>
      <c r="C122" s="18">
        <f>C123+C124</f>
        <v>525010.57</v>
      </c>
      <c r="D122" s="18">
        <f>D123+D124</f>
        <v>3487.41</v>
      </c>
      <c r="E122" s="18">
        <f>C122-D122</f>
        <v>521523.16</v>
      </c>
      <c r="F122" s="63">
        <f t="shared" si="9"/>
        <v>0.006642551977572566</v>
      </c>
    </row>
    <row r="123" spans="1:6" ht="78" customHeight="1">
      <c r="A123" s="8" t="s">
        <v>227</v>
      </c>
      <c r="B123" s="19" t="s">
        <v>319</v>
      </c>
      <c r="C123" s="33">
        <v>525010.57</v>
      </c>
      <c r="D123" s="33">
        <v>3487.41</v>
      </c>
      <c r="E123" s="18">
        <f>C123-D123</f>
        <v>521523.16</v>
      </c>
      <c r="F123" s="63">
        <f t="shared" si="9"/>
        <v>0.006642551977572566</v>
      </c>
    </row>
    <row r="124" spans="1:6" ht="78" customHeight="1" hidden="1">
      <c r="A124" s="8" t="s">
        <v>245</v>
      </c>
      <c r="B124" s="19" t="s">
        <v>244</v>
      </c>
      <c r="C124" s="33"/>
      <c r="D124" s="33">
        <v>0</v>
      </c>
      <c r="E124" s="18">
        <f>D124-C124</f>
        <v>0</v>
      </c>
      <c r="F124" s="63" t="e">
        <f t="shared" si="9"/>
        <v>#DIV/0!</v>
      </c>
    </row>
    <row r="125" spans="1:6" ht="12.75">
      <c r="A125" s="43" t="s">
        <v>114</v>
      </c>
      <c r="B125" s="46" t="s">
        <v>115</v>
      </c>
      <c r="C125" s="45">
        <f>C126+C127</f>
        <v>0</v>
      </c>
      <c r="D125" s="45">
        <f>D126+D127</f>
        <v>-69623.17</v>
      </c>
      <c r="E125" s="45">
        <f>C125-D125</f>
        <v>69623.17</v>
      </c>
      <c r="F125" s="60" t="s">
        <v>145</v>
      </c>
    </row>
    <row r="126" spans="1:6" ht="25.5">
      <c r="A126" s="8" t="s">
        <v>116</v>
      </c>
      <c r="B126" s="19" t="s">
        <v>117</v>
      </c>
      <c r="C126" s="33">
        <v>0</v>
      </c>
      <c r="D126" s="33">
        <v>-69623.17</v>
      </c>
      <c r="E126" s="18">
        <f>C126-D126</f>
        <v>69623.17</v>
      </c>
      <c r="F126" s="63" t="s">
        <v>145</v>
      </c>
    </row>
    <row r="127" spans="1:6" ht="25.5" hidden="1">
      <c r="A127" s="8" t="s">
        <v>118</v>
      </c>
      <c r="B127" s="19" t="s">
        <v>119</v>
      </c>
      <c r="C127" s="18">
        <v>0</v>
      </c>
      <c r="D127" s="18">
        <v>0</v>
      </c>
      <c r="E127" s="33">
        <f>C127-D127</f>
        <v>0</v>
      </c>
      <c r="F127" s="63" t="e">
        <f t="shared" si="9"/>
        <v>#DIV/0!</v>
      </c>
    </row>
    <row r="128" spans="1:6" ht="17.25" customHeight="1">
      <c r="A128" s="34" t="s">
        <v>153</v>
      </c>
      <c r="B128" s="65" t="s">
        <v>154</v>
      </c>
      <c r="C128" s="36">
        <f>C129+C178+C183</f>
        <v>2458470289.16</v>
      </c>
      <c r="D128" s="36">
        <f>D129+D178+D183</f>
        <v>637683071.3900001</v>
      </c>
      <c r="E128" s="36">
        <f>C128-D128</f>
        <v>1820787217.7699997</v>
      </c>
      <c r="F128" s="82">
        <f>D128/C128</f>
        <v>0.2593820532229743</v>
      </c>
    </row>
    <row r="129" spans="1:6" ht="25.5">
      <c r="A129" s="29" t="s">
        <v>155</v>
      </c>
      <c r="B129" s="66" t="s">
        <v>156</v>
      </c>
      <c r="C129" s="31">
        <f>C130+C137+C154+C169</f>
        <v>2458470289.16</v>
      </c>
      <c r="D129" s="31">
        <f>D130+D137+D154+D169</f>
        <v>638555476.8900001</v>
      </c>
      <c r="E129" s="67">
        <f>C129-D129</f>
        <v>1819914812.2699997</v>
      </c>
      <c r="F129" s="83">
        <f>D129/C129</f>
        <v>0.2597369102671479</v>
      </c>
    </row>
    <row r="130" spans="1:6" ht="42" customHeight="1">
      <c r="A130" s="68" t="s">
        <v>182</v>
      </c>
      <c r="B130" s="69" t="s">
        <v>157</v>
      </c>
      <c r="C130" s="70">
        <f>C131+C136+C133</f>
        <v>870703285</v>
      </c>
      <c r="D130" s="70">
        <f>D131+D136+D133</f>
        <v>263538321.25</v>
      </c>
      <c r="E130" s="70">
        <f>C130-D130</f>
        <v>607164963.75</v>
      </c>
      <c r="F130" s="81">
        <f>D130/C130</f>
        <v>0.30267293783093974</v>
      </c>
    </row>
    <row r="131" spans="1:6" s="39" customFormat="1" ht="25.5">
      <c r="A131" s="14" t="s">
        <v>183</v>
      </c>
      <c r="B131" s="40" t="s">
        <v>158</v>
      </c>
      <c r="C131" s="42">
        <f>C132</f>
        <v>198057285</v>
      </c>
      <c r="D131" s="42">
        <f>D132</f>
        <v>49514321.25</v>
      </c>
      <c r="E131" s="42">
        <f>C131-D131</f>
        <v>148542963.75</v>
      </c>
      <c r="F131" s="87">
        <f>F132</f>
        <v>0.31818222363620685</v>
      </c>
    </row>
    <row r="132" spans="1:6" s="39" customFormat="1" ht="25.5">
      <c r="A132" s="8" t="s">
        <v>184</v>
      </c>
      <c r="B132" s="38" t="s">
        <v>159</v>
      </c>
      <c r="C132" s="33">
        <v>198057285</v>
      </c>
      <c r="D132" s="33">
        <v>49514321.25</v>
      </c>
      <c r="E132" s="33">
        <f>C132-D132</f>
        <v>148542963.75</v>
      </c>
      <c r="F132" s="86">
        <f>F133</f>
        <v>0.31818222363620685</v>
      </c>
    </row>
    <row r="133" spans="1:6" s="39" customFormat="1" ht="25.5" hidden="1">
      <c r="A133" s="14" t="s">
        <v>268</v>
      </c>
      <c r="B133" s="40" t="s">
        <v>269</v>
      </c>
      <c r="C133" s="42">
        <f>C134</f>
        <v>0</v>
      </c>
      <c r="D133" s="42">
        <f>D134</f>
        <v>0</v>
      </c>
      <c r="E133" s="42">
        <f>C133-D133</f>
        <v>0</v>
      </c>
      <c r="F133" s="87">
        <f>F134</f>
        <v>0.31818222363620685</v>
      </c>
    </row>
    <row r="134" spans="1:6" s="39" customFormat="1" ht="38.25" hidden="1">
      <c r="A134" s="8" t="s">
        <v>270</v>
      </c>
      <c r="B134" s="38" t="s">
        <v>271</v>
      </c>
      <c r="C134" s="33">
        <v>0</v>
      </c>
      <c r="D134" s="33">
        <v>0</v>
      </c>
      <c r="E134" s="42">
        <f>C134-D134</f>
        <v>0</v>
      </c>
      <c r="F134" s="86">
        <f>F135</f>
        <v>0.31818222363620685</v>
      </c>
    </row>
    <row r="135" spans="1:6" s="39" customFormat="1" ht="51">
      <c r="A135" s="14" t="s">
        <v>185</v>
      </c>
      <c r="B135" s="40" t="s">
        <v>160</v>
      </c>
      <c r="C135" s="42">
        <f>C136</f>
        <v>672646000</v>
      </c>
      <c r="D135" s="42">
        <f>D136</f>
        <v>214024000</v>
      </c>
      <c r="E135" s="42">
        <f>C135-D135</f>
        <v>458622000</v>
      </c>
      <c r="F135" s="87">
        <f>F136</f>
        <v>0.31818222363620685</v>
      </c>
    </row>
    <row r="136" spans="1:6" s="39" customFormat="1" ht="51">
      <c r="A136" s="8" t="s">
        <v>186</v>
      </c>
      <c r="B136" s="38" t="s">
        <v>161</v>
      </c>
      <c r="C136" s="33">
        <v>672646000</v>
      </c>
      <c r="D136" s="33">
        <v>214024000</v>
      </c>
      <c r="E136" s="33">
        <f>C136-D136</f>
        <v>458622000</v>
      </c>
      <c r="F136" s="86">
        <f>D136/C136</f>
        <v>0.31818222363620685</v>
      </c>
    </row>
    <row r="137" spans="1:6" ht="38.25">
      <c r="A137" s="71" t="s">
        <v>187</v>
      </c>
      <c r="B137" s="72" t="s">
        <v>162</v>
      </c>
      <c r="C137" s="73">
        <f>C138+C140+C144+C146+C148+C152+C150+C142</f>
        <v>367932425.82</v>
      </c>
      <c r="D137" s="73">
        <f>D138+D140+D144+D146+D148+D152+D150+D142</f>
        <v>62061778.56</v>
      </c>
      <c r="E137" s="73">
        <f>C137-D137</f>
        <v>305870647.26</v>
      </c>
      <c r="F137" s="81">
        <f>D137/C137</f>
        <v>0.16867711080828163</v>
      </c>
    </row>
    <row r="138" spans="1:6" s="39" customFormat="1" ht="38.25" hidden="1">
      <c r="A138" s="14" t="s">
        <v>272</v>
      </c>
      <c r="B138" s="40" t="s">
        <v>273</v>
      </c>
      <c r="C138" s="16">
        <f>C139</f>
        <v>0</v>
      </c>
      <c r="D138" s="16">
        <f>D139</f>
        <v>0</v>
      </c>
      <c r="E138" s="16">
        <f>C138-D138</f>
        <v>0</v>
      </c>
      <c r="F138" s="64" t="s">
        <v>145</v>
      </c>
    </row>
    <row r="139" spans="1:6" s="39" customFormat="1" ht="38.25" hidden="1">
      <c r="A139" s="8" t="s">
        <v>274</v>
      </c>
      <c r="B139" s="38" t="s">
        <v>275</v>
      </c>
      <c r="C139" s="18">
        <v>0</v>
      </c>
      <c r="D139" s="18">
        <v>0</v>
      </c>
      <c r="E139" s="18">
        <f aca="true" t="shared" si="10" ref="E139:E153">C139-D139</f>
        <v>0</v>
      </c>
      <c r="F139" s="62" t="s">
        <v>145</v>
      </c>
    </row>
    <row r="140" spans="1:6" s="39" customFormat="1" ht="102">
      <c r="A140" s="14" t="s">
        <v>276</v>
      </c>
      <c r="B140" s="40" t="s">
        <v>277</v>
      </c>
      <c r="C140" s="42">
        <f>C141</f>
        <v>45843343.44</v>
      </c>
      <c r="D140" s="42">
        <f>D141</f>
        <v>0</v>
      </c>
      <c r="E140" s="16">
        <f t="shared" si="10"/>
        <v>45843343.44</v>
      </c>
      <c r="F140" s="62">
        <f aca="true" t="shared" si="11" ref="F140:F149">D140/C140</f>
        <v>0</v>
      </c>
    </row>
    <row r="141" spans="1:6" s="39" customFormat="1" ht="89.25">
      <c r="A141" s="8" t="s">
        <v>278</v>
      </c>
      <c r="B141" s="38" t="s">
        <v>279</v>
      </c>
      <c r="C141" s="33">
        <v>45843343.44</v>
      </c>
      <c r="D141" s="33">
        <v>0</v>
      </c>
      <c r="E141" s="16">
        <f t="shared" si="10"/>
        <v>45843343.44</v>
      </c>
      <c r="F141" s="62">
        <f t="shared" si="11"/>
        <v>0</v>
      </c>
    </row>
    <row r="142" spans="1:6" s="39" customFormat="1" ht="102">
      <c r="A142" s="14" t="s">
        <v>358</v>
      </c>
      <c r="B142" s="40" t="s">
        <v>360</v>
      </c>
      <c r="C142" s="42">
        <f>C143</f>
        <v>517100</v>
      </c>
      <c r="D142" s="42">
        <f>D143</f>
        <v>0</v>
      </c>
      <c r="E142" s="16">
        <f>C142-D142</f>
        <v>517100</v>
      </c>
      <c r="F142" s="62">
        <f>D142/C142</f>
        <v>0</v>
      </c>
    </row>
    <row r="143" spans="1:6" s="39" customFormat="1" ht="102">
      <c r="A143" s="8" t="s">
        <v>357</v>
      </c>
      <c r="B143" s="38" t="s">
        <v>359</v>
      </c>
      <c r="C143" s="33">
        <v>517100</v>
      </c>
      <c r="D143" s="33">
        <v>0</v>
      </c>
      <c r="E143" s="16">
        <f>C143-D143</f>
        <v>517100</v>
      </c>
      <c r="F143" s="62">
        <f>D143/C143</f>
        <v>0</v>
      </c>
    </row>
    <row r="144" spans="1:6" s="39" customFormat="1" ht="76.5" hidden="1">
      <c r="A144" s="14" t="s">
        <v>280</v>
      </c>
      <c r="B144" s="40" t="s">
        <v>281</v>
      </c>
      <c r="C144" s="42">
        <f>C145</f>
        <v>0</v>
      </c>
      <c r="D144" s="42">
        <f>D145</f>
        <v>0</v>
      </c>
      <c r="E144" s="16">
        <f t="shared" si="10"/>
        <v>0</v>
      </c>
      <c r="F144" s="62" t="e">
        <f t="shared" si="11"/>
        <v>#DIV/0!</v>
      </c>
    </row>
    <row r="145" spans="1:6" s="39" customFormat="1" ht="76.5" hidden="1">
      <c r="A145" s="8" t="s">
        <v>282</v>
      </c>
      <c r="B145" s="38" t="s">
        <v>283</v>
      </c>
      <c r="C145" s="33">
        <v>0</v>
      </c>
      <c r="D145" s="33">
        <v>0</v>
      </c>
      <c r="E145" s="16">
        <f t="shared" si="10"/>
        <v>0</v>
      </c>
      <c r="F145" s="62" t="e">
        <f t="shared" si="11"/>
        <v>#DIV/0!</v>
      </c>
    </row>
    <row r="146" spans="1:6" s="39" customFormat="1" ht="63.75">
      <c r="A146" s="14" t="s">
        <v>284</v>
      </c>
      <c r="B146" s="40" t="s">
        <v>285</v>
      </c>
      <c r="C146" s="42">
        <f>C147</f>
        <v>49521800</v>
      </c>
      <c r="D146" s="42">
        <f>D147</f>
        <v>10085755.8</v>
      </c>
      <c r="E146" s="16">
        <f t="shared" si="10"/>
        <v>39436044.2</v>
      </c>
      <c r="F146" s="64">
        <f t="shared" si="11"/>
        <v>0.20366294843886937</v>
      </c>
    </row>
    <row r="147" spans="1:6" s="39" customFormat="1" ht="63.75">
      <c r="A147" s="8" t="s">
        <v>286</v>
      </c>
      <c r="B147" s="38" t="s">
        <v>287</v>
      </c>
      <c r="C147" s="33">
        <v>49521800</v>
      </c>
      <c r="D147" s="33">
        <v>10085755.8</v>
      </c>
      <c r="E147" s="18">
        <f t="shared" si="10"/>
        <v>39436044.2</v>
      </c>
      <c r="F147" s="62">
        <f t="shared" si="11"/>
        <v>0.20366294843886937</v>
      </c>
    </row>
    <row r="148" spans="1:6" s="39" customFormat="1" ht="25.5">
      <c r="A148" s="14" t="s">
        <v>288</v>
      </c>
      <c r="B148" s="40" t="s">
        <v>289</v>
      </c>
      <c r="C148" s="42">
        <f>C149</f>
        <v>9562985.61</v>
      </c>
      <c r="D148" s="42">
        <f>D149</f>
        <v>1700328</v>
      </c>
      <c r="E148" s="16">
        <f t="shared" si="10"/>
        <v>7862657.609999999</v>
      </c>
      <c r="F148" s="64">
        <f t="shared" si="11"/>
        <v>0.17780304910445224</v>
      </c>
    </row>
    <row r="149" spans="1:6" s="39" customFormat="1" ht="25.5">
      <c r="A149" s="8" t="s">
        <v>290</v>
      </c>
      <c r="B149" s="38" t="s">
        <v>291</v>
      </c>
      <c r="C149" s="33">
        <v>9562985.61</v>
      </c>
      <c r="D149" s="33">
        <v>1700328</v>
      </c>
      <c r="E149" s="18">
        <f t="shared" si="10"/>
        <v>7862657.609999999</v>
      </c>
      <c r="F149" s="62">
        <f t="shared" si="11"/>
        <v>0.17780304910445224</v>
      </c>
    </row>
    <row r="150" spans="1:6" s="39" customFormat="1" ht="30" customHeight="1">
      <c r="A150" s="14" t="s">
        <v>332</v>
      </c>
      <c r="B150" s="40" t="s">
        <v>334</v>
      </c>
      <c r="C150" s="42">
        <f>C151</f>
        <v>0</v>
      </c>
      <c r="D150" s="42">
        <f>D151</f>
        <v>569355.91</v>
      </c>
      <c r="E150" s="16">
        <f t="shared" si="10"/>
        <v>-569355.91</v>
      </c>
      <c r="F150" s="87" t="s">
        <v>145</v>
      </c>
    </row>
    <row r="151" spans="1:6" s="39" customFormat="1" ht="38.25">
      <c r="A151" s="8" t="s">
        <v>331</v>
      </c>
      <c r="B151" s="38" t="s">
        <v>333</v>
      </c>
      <c r="C151" s="33">
        <v>0</v>
      </c>
      <c r="D151" s="33">
        <v>569355.91</v>
      </c>
      <c r="E151" s="18">
        <f t="shared" si="10"/>
        <v>-569355.91</v>
      </c>
      <c r="F151" s="86" t="s">
        <v>145</v>
      </c>
    </row>
    <row r="152" spans="1:6" s="39" customFormat="1" ht="21.75" customHeight="1">
      <c r="A152" s="14" t="s">
        <v>188</v>
      </c>
      <c r="B152" s="51" t="s">
        <v>163</v>
      </c>
      <c r="C152" s="42">
        <f>C153</f>
        <v>262487196.77</v>
      </c>
      <c r="D152" s="42">
        <f>D153</f>
        <v>49706338.85</v>
      </c>
      <c r="E152" s="16">
        <f t="shared" si="10"/>
        <v>212780857.92000002</v>
      </c>
      <c r="F152" s="87">
        <f>F153</f>
        <v>0.18936671754529172</v>
      </c>
    </row>
    <row r="153" spans="1:6" s="39" customFormat="1" ht="25.5" customHeight="1">
      <c r="A153" s="8" t="s">
        <v>189</v>
      </c>
      <c r="B153" s="52" t="s">
        <v>164</v>
      </c>
      <c r="C153" s="33">
        <v>262487196.77</v>
      </c>
      <c r="D153" s="33">
        <v>49706338.85</v>
      </c>
      <c r="E153" s="18">
        <f t="shared" si="10"/>
        <v>212780857.92000002</v>
      </c>
      <c r="F153" s="86">
        <f>D153/C153</f>
        <v>0.18936671754529172</v>
      </c>
    </row>
    <row r="154" spans="1:8" ht="33.75" customHeight="1">
      <c r="A154" s="68" t="s">
        <v>190</v>
      </c>
      <c r="B154" s="72" t="s">
        <v>165</v>
      </c>
      <c r="C154" s="70">
        <f>C157+C159+C165+C167+C161+C155+C163</f>
        <v>1175408978.34</v>
      </c>
      <c r="D154" s="70">
        <f>D157+D159+D165+D167+D161+D155+D163</f>
        <v>276866500.00000006</v>
      </c>
      <c r="E154" s="70">
        <f>C154-D154</f>
        <v>898542478.3399999</v>
      </c>
      <c r="F154" s="84">
        <f>D154/C154</f>
        <v>0.2355490770463669</v>
      </c>
      <c r="H154" s="4"/>
    </row>
    <row r="155" spans="1:6" ht="48.75" customHeight="1">
      <c r="A155" s="14" t="s">
        <v>204</v>
      </c>
      <c r="B155" s="28" t="s">
        <v>206</v>
      </c>
      <c r="C155" s="42">
        <f>C156</f>
        <v>42411601.1</v>
      </c>
      <c r="D155" s="42">
        <f>D156</f>
        <v>7703401.1</v>
      </c>
      <c r="E155" s="42">
        <f>C155-D155</f>
        <v>34708200</v>
      </c>
      <c r="F155" s="87">
        <f>F156</f>
        <v>0.18163429109494286</v>
      </c>
    </row>
    <row r="156" spans="1:6" ht="48.75" customHeight="1">
      <c r="A156" s="8" t="s">
        <v>205</v>
      </c>
      <c r="B156" s="27" t="s">
        <v>207</v>
      </c>
      <c r="C156" s="33">
        <v>42411601.1</v>
      </c>
      <c r="D156" s="33">
        <v>7703401.1</v>
      </c>
      <c r="E156" s="33">
        <f aca="true" t="shared" si="12" ref="E156:E168">C156-D156</f>
        <v>34708200</v>
      </c>
      <c r="F156" s="86">
        <f>D156/C156</f>
        <v>0.18163429109494286</v>
      </c>
    </row>
    <row r="157" spans="1:6" s="39" customFormat="1" ht="68.25" customHeight="1">
      <c r="A157" s="14" t="s">
        <v>191</v>
      </c>
      <c r="B157" s="28" t="s">
        <v>166</v>
      </c>
      <c r="C157" s="42">
        <f>C158</f>
        <v>43654600</v>
      </c>
      <c r="D157" s="42">
        <f>D158</f>
        <v>9011821.34</v>
      </c>
      <c r="E157" s="42">
        <f t="shared" si="12"/>
        <v>34642778.66</v>
      </c>
      <c r="F157" s="87">
        <f>F158</f>
        <v>0.2064346332345274</v>
      </c>
    </row>
    <row r="158" spans="1:6" s="39" customFormat="1" ht="56.25" customHeight="1">
      <c r="A158" s="8" t="s">
        <v>192</v>
      </c>
      <c r="B158" s="27" t="s">
        <v>167</v>
      </c>
      <c r="C158" s="33">
        <v>43654600</v>
      </c>
      <c r="D158" s="33">
        <v>9011821.34</v>
      </c>
      <c r="E158" s="33">
        <f t="shared" si="12"/>
        <v>34642778.66</v>
      </c>
      <c r="F158" s="86">
        <f>D158/C158</f>
        <v>0.2064346332345274</v>
      </c>
    </row>
    <row r="159" spans="1:6" s="39" customFormat="1" ht="91.5" customHeight="1">
      <c r="A159" s="14" t="s">
        <v>193</v>
      </c>
      <c r="B159" s="28" t="s">
        <v>168</v>
      </c>
      <c r="C159" s="42">
        <f>C160</f>
        <v>20108900</v>
      </c>
      <c r="D159" s="42">
        <f>D160</f>
        <v>4337359.27</v>
      </c>
      <c r="E159" s="42">
        <f t="shared" si="12"/>
        <v>15771540.73</v>
      </c>
      <c r="F159" s="87">
        <f>F160</f>
        <v>0.21569351232538825</v>
      </c>
    </row>
    <row r="160" spans="1:6" s="39" customFormat="1" ht="84" customHeight="1">
      <c r="A160" s="8" t="s">
        <v>194</v>
      </c>
      <c r="B160" s="27" t="s">
        <v>169</v>
      </c>
      <c r="C160" s="33">
        <v>20108900</v>
      </c>
      <c r="D160" s="33">
        <v>4337359.27</v>
      </c>
      <c r="E160" s="33">
        <f t="shared" si="12"/>
        <v>15771540.73</v>
      </c>
      <c r="F160" s="86">
        <f>D160/C160</f>
        <v>0.21569351232538825</v>
      </c>
    </row>
    <row r="161" spans="1:6" s="39" customFormat="1" ht="75" customHeight="1">
      <c r="A161" s="14" t="s">
        <v>210</v>
      </c>
      <c r="B161" s="74" t="s">
        <v>208</v>
      </c>
      <c r="C161" s="42">
        <f>C162</f>
        <v>2348.71</v>
      </c>
      <c r="D161" s="42">
        <f>D162</f>
        <v>0</v>
      </c>
      <c r="E161" s="42">
        <f t="shared" si="12"/>
        <v>2348.71</v>
      </c>
      <c r="F161" s="87" t="str">
        <f>F162</f>
        <v>-</v>
      </c>
    </row>
    <row r="162" spans="1:6" s="39" customFormat="1" ht="66.75" customHeight="1">
      <c r="A162" s="8" t="s">
        <v>211</v>
      </c>
      <c r="B162" s="19" t="s">
        <v>209</v>
      </c>
      <c r="C162" s="33">
        <v>2348.71</v>
      </c>
      <c r="D162" s="33">
        <v>0</v>
      </c>
      <c r="E162" s="33">
        <f t="shared" si="12"/>
        <v>2348.71</v>
      </c>
      <c r="F162" s="86" t="s">
        <v>145</v>
      </c>
    </row>
    <row r="163" spans="1:6" s="39" customFormat="1" ht="30" customHeight="1" hidden="1">
      <c r="A163" s="14" t="s">
        <v>228</v>
      </c>
      <c r="B163" s="74" t="s">
        <v>229</v>
      </c>
      <c r="C163" s="16">
        <f>C164</f>
        <v>0</v>
      </c>
      <c r="D163" s="16">
        <f>D164</f>
        <v>0</v>
      </c>
      <c r="E163" s="42">
        <f t="shared" si="12"/>
        <v>0</v>
      </c>
      <c r="F163" s="87" t="e">
        <f>F164</f>
        <v>#DIV/0!</v>
      </c>
    </row>
    <row r="164" spans="1:6" s="39" customFormat="1" ht="42" customHeight="1" hidden="1">
      <c r="A164" s="8" t="s">
        <v>230</v>
      </c>
      <c r="B164" s="19" t="s">
        <v>231</v>
      </c>
      <c r="C164" s="33">
        <v>0</v>
      </c>
      <c r="D164" s="33">
        <v>0</v>
      </c>
      <c r="E164" s="42">
        <f t="shared" si="12"/>
        <v>0</v>
      </c>
      <c r="F164" s="86" t="e">
        <f>D164/C164</f>
        <v>#DIV/0!</v>
      </c>
    </row>
    <row r="165" spans="1:6" s="39" customFormat="1" ht="32.25" customHeight="1">
      <c r="A165" s="14" t="s">
        <v>195</v>
      </c>
      <c r="B165" s="74" t="s">
        <v>170</v>
      </c>
      <c r="C165" s="42">
        <f>C166</f>
        <v>3142128.53</v>
      </c>
      <c r="D165" s="42">
        <f>D166</f>
        <v>551483.74</v>
      </c>
      <c r="E165" s="42">
        <f t="shared" si="12"/>
        <v>2590644.79</v>
      </c>
      <c r="F165" s="87">
        <f>F166</f>
        <v>0.1755127884599934</v>
      </c>
    </row>
    <row r="166" spans="1:6" s="39" customFormat="1" ht="45.75" customHeight="1">
      <c r="A166" s="8" t="s">
        <v>196</v>
      </c>
      <c r="B166" s="19" t="s">
        <v>171</v>
      </c>
      <c r="C166" s="33">
        <v>3142128.53</v>
      </c>
      <c r="D166" s="33">
        <v>551483.74</v>
      </c>
      <c r="E166" s="33">
        <f t="shared" si="12"/>
        <v>2590644.79</v>
      </c>
      <c r="F166" s="86">
        <f>D166/C166</f>
        <v>0.1755127884599934</v>
      </c>
    </row>
    <row r="167" spans="1:6" s="39" customFormat="1" ht="21.75" customHeight="1">
      <c r="A167" s="14" t="s">
        <v>212</v>
      </c>
      <c r="B167" s="28" t="s">
        <v>214</v>
      </c>
      <c r="C167" s="42">
        <f>C168</f>
        <v>1066089400</v>
      </c>
      <c r="D167" s="42">
        <f>D168</f>
        <v>255262434.55</v>
      </c>
      <c r="E167" s="42">
        <f t="shared" si="12"/>
        <v>810826965.45</v>
      </c>
      <c r="F167" s="87">
        <f>F168</f>
        <v>0.23943811330456902</v>
      </c>
    </row>
    <row r="168" spans="1:6" s="39" customFormat="1" ht="21.75" customHeight="1">
      <c r="A168" s="8" t="s">
        <v>213</v>
      </c>
      <c r="B168" s="19" t="s">
        <v>215</v>
      </c>
      <c r="C168" s="33">
        <v>1066089400</v>
      </c>
      <c r="D168" s="33">
        <v>255262434.55</v>
      </c>
      <c r="E168" s="33">
        <f t="shared" si="12"/>
        <v>810826965.45</v>
      </c>
      <c r="F168" s="86">
        <f>D168/C168</f>
        <v>0.23943811330456902</v>
      </c>
    </row>
    <row r="169" spans="1:7" s="39" customFormat="1" ht="24" customHeight="1">
      <c r="A169" s="68" t="s">
        <v>197</v>
      </c>
      <c r="B169" s="72" t="s">
        <v>172</v>
      </c>
      <c r="C169" s="70">
        <f>C172+C174+C176+C170</f>
        <v>44425600</v>
      </c>
      <c r="D169" s="70">
        <f>D172+D174+D176+D170</f>
        <v>36088877.08</v>
      </c>
      <c r="E169" s="70">
        <f>C169-D169</f>
        <v>8336722.920000002</v>
      </c>
      <c r="F169" s="84">
        <f>D169/C169</f>
        <v>0.8123441682273284</v>
      </c>
      <c r="G169" s="56"/>
    </row>
    <row r="170" spans="1:6" s="39" customFormat="1" ht="89.25" customHeight="1">
      <c r="A170" s="14" t="s">
        <v>335</v>
      </c>
      <c r="B170" s="28" t="s">
        <v>338</v>
      </c>
      <c r="C170" s="16">
        <f>C171</f>
        <v>0</v>
      </c>
      <c r="D170" s="16">
        <f>D171</f>
        <v>932345.21</v>
      </c>
      <c r="E170" s="16">
        <f>C170-D170</f>
        <v>-932345.21</v>
      </c>
      <c r="F170" s="87" t="s">
        <v>145</v>
      </c>
    </row>
    <row r="171" spans="1:6" s="39" customFormat="1" ht="93.75" customHeight="1">
      <c r="A171" s="8" t="s">
        <v>336</v>
      </c>
      <c r="B171" s="19" t="s">
        <v>337</v>
      </c>
      <c r="C171" s="18">
        <v>0</v>
      </c>
      <c r="D171" s="18">
        <v>932345.21</v>
      </c>
      <c r="E171" s="33">
        <f>C171-D171</f>
        <v>-932345.21</v>
      </c>
      <c r="F171" s="86" t="s">
        <v>145</v>
      </c>
    </row>
    <row r="172" spans="1:6" s="39" customFormat="1" ht="89.25" customHeight="1">
      <c r="A172" s="14" t="s">
        <v>292</v>
      </c>
      <c r="B172" s="28" t="s">
        <v>293</v>
      </c>
      <c r="C172" s="16">
        <f>C173</f>
        <v>43122300</v>
      </c>
      <c r="D172" s="16">
        <f>D173</f>
        <v>10736158.19</v>
      </c>
      <c r="E172" s="16">
        <f>C172-D172</f>
        <v>32386141.810000002</v>
      </c>
      <c r="F172" s="87">
        <f>D172/C172</f>
        <v>0.24896998049732968</v>
      </c>
    </row>
    <row r="173" spans="1:6" s="39" customFormat="1" ht="75" customHeight="1">
      <c r="A173" s="8" t="s">
        <v>294</v>
      </c>
      <c r="B173" s="19" t="s">
        <v>295</v>
      </c>
      <c r="C173" s="18">
        <v>43122300</v>
      </c>
      <c r="D173" s="18">
        <v>10736158.19</v>
      </c>
      <c r="E173" s="33">
        <f>C173-D173</f>
        <v>32386141.810000002</v>
      </c>
      <c r="F173" s="86">
        <f>D173/C173</f>
        <v>0.24896998049732968</v>
      </c>
    </row>
    <row r="174" spans="1:6" s="39" customFormat="1" ht="89.25" customHeight="1" hidden="1">
      <c r="A174" s="14" t="s">
        <v>296</v>
      </c>
      <c r="B174" s="28" t="s">
        <v>297</v>
      </c>
      <c r="C174" s="16">
        <f>C175</f>
        <v>0</v>
      </c>
      <c r="D174" s="16">
        <f>D175</f>
        <v>0</v>
      </c>
      <c r="E174" s="16">
        <f>E175</f>
        <v>0</v>
      </c>
      <c r="F174" s="86" t="e">
        <f>D174/C174</f>
        <v>#DIV/0!</v>
      </c>
    </row>
    <row r="175" spans="1:6" s="39" customFormat="1" ht="89.25" customHeight="1" hidden="1">
      <c r="A175" s="8" t="s">
        <v>298</v>
      </c>
      <c r="B175" s="19" t="s">
        <v>299</v>
      </c>
      <c r="C175" s="16">
        <v>0</v>
      </c>
      <c r="D175" s="16">
        <v>0</v>
      </c>
      <c r="E175" s="33">
        <f>C175-D175</f>
        <v>0</v>
      </c>
      <c r="F175" s="86" t="e">
        <f>D175/C175</f>
        <v>#DIV/0!</v>
      </c>
    </row>
    <row r="176" spans="1:6" s="75" customFormat="1" ht="25.5">
      <c r="A176" s="14" t="s">
        <v>254</v>
      </c>
      <c r="B176" s="28" t="s">
        <v>255</v>
      </c>
      <c r="C176" s="16">
        <f>C177</f>
        <v>1303300</v>
      </c>
      <c r="D176" s="16">
        <f>D177</f>
        <v>24420373.68</v>
      </c>
      <c r="E176" s="16">
        <f>C176-D176</f>
        <v>-23117073.68</v>
      </c>
      <c r="F176" s="86">
        <f>D176/C176</f>
        <v>18.737338816849537</v>
      </c>
    </row>
    <row r="177" spans="1:6" s="75" customFormat="1" ht="42" customHeight="1">
      <c r="A177" s="8" t="s">
        <v>256</v>
      </c>
      <c r="B177" s="19" t="s">
        <v>257</v>
      </c>
      <c r="C177" s="18">
        <v>1303300</v>
      </c>
      <c r="D177" s="18">
        <v>24420373.68</v>
      </c>
      <c r="E177" s="33">
        <f>C177-D177</f>
        <v>-23117073.68</v>
      </c>
      <c r="F177" s="86">
        <f>D177/C177</f>
        <v>18.737338816849537</v>
      </c>
    </row>
    <row r="178" spans="1:6" ht="69" customHeight="1">
      <c r="A178" s="68" t="s">
        <v>173</v>
      </c>
      <c r="B178" s="76" t="s">
        <v>174</v>
      </c>
      <c r="C178" s="70">
        <f>C179</f>
        <v>0</v>
      </c>
      <c r="D178" s="70">
        <f>D179</f>
        <v>403.96</v>
      </c>
      <c r="E178" s="70">
        <f>C178-D178</f>
        <v>-403.96</v>
      </c>
      <c r="F178" s="70" t="s">
        <v>145</v>
      </c>
    </row>
    <row r="179" spans="1:6" ht="40.5" customHeight="1">
      <c r="A179" s="41" t="s">
        <v>198</v>
      </c>
      <c r="B179" s="77" t="s">
        <v>175</v>
      </c>
      <c r="C179" s="42">
        <f>C180</f>
        <v>0</v>
      </c>
      <c r="D179" s="42">
        <f>D180</f>
        <v>403.96</v>
      </c>
      <c r="E179" s="42">
        <f>C179-D179</f>
        <v>-403.96</v>
      </c>
      <c r="F179" s="86" t="s">
        <v>145</v>
      </c>
    </row>
    <row r="180" spans="1:6" ht="30.75" customHeight="1">
      <c r="A180" s="37" t="s">
        <v>199</v>
      </c>
      <c r="B180" s="38" t="s">
        <v>176</v>
      </c>
      <c r="C180" s="33">
        <f>C181+C182</f>
        <v>0</v>
      </c>
      <c r="D180" s="33">
        <f>D181+D182</f>
        <v>403.96</v>
      </c>
      <c r="E180" s="33">
        <f>C180-D180</f>
        <v>-403.96</v>
      </c>
      <c r="F180" s="86" t="s">
        <v>145</v>
      </c>
    </row>
    <row r="181" spans="1:6" s="22" customFormat="1" ht="47.25" customHeight="1">
      <c r="A181" s="8" t="s">
        <v>200</v>
      </c>
      <c r="B181" s="27" t="s">
        <v>177</v>
      </c>
      <c r="C181" s="18">
        <v>0</v>
      </c>
      <c r="D181" s="18">
        <v>0.2</v>
      </c>
      <c r="E181" s="42">
        <f>C181-D181</f>
        <v>-0.2</v>
      </c>
      <c r="F181" s="86" t="s">
        <v>145</v>
      </c>
    </row>
    <row r="182" spans="1:6" s="22" customFormat="1" ht="47.25" customHeight="1">
      <c r="A182" s="8" t="s">
        <v>258</v>
      </c>
      <c r="B182" s="27" t="s">
        <v>259</v>
      </c>
      <c r="C182" s="18">
        <v>0</v>
      </c>
      <c r="D182" s="18">
        <v>403.76</v>
      </c>
      <c r="E182" s="33">
        <f>C182-D182</f>
        <v>-403.76</v>
      </c>
      <c r="F182" s="86" t="s">
        <v>145</v>
      </c>
    </row>
    <row r="183" spans="1:6" ht="42.75" customHeight="1">
      <c r="A183" s="68" t="s">
        <v>201</v>
      </c>
      <c r="B183" s="76" t="s">
        <v>178</v>
      </c>
      <c r="C183" s="70">
        <f>C184</f>
        <v>0</v>
      </c>
      <c r="D183" s="70">
        <f>D184</f>
        <v>-872809.46</v>
      </c>
      <c r="E183" s="70">
        <f>C183-D183</f>
        <v>872809.46</v>
      </c>
      <c r="F183" s="81" t="s">
        <v>145</v>
      </c>
    </row>
    <row r="184" spans="1:6" ht="55.5" customHeight="1">
      <c r="A184" s="37" t="s">
        <v>202</v>
      </c>
      <c r="B184" s="38" t="s">
        <v>179</v>
      </c>
      <c r="C184" s="33">
        <f>C185+C186+C187</f>
        <v>0</v>
      </c>
      <c r="D184" s="33">
        <f>D185+D186+D187</f>
        <v>-872809.46</v>
      </c>
      <c r="E184" s="33">
        <f>C184-D184</f>
        <v>872809.46</v>
      </c>
      <c r="F184" s="62" t="s">
        <v>145</v>
      </c>
    </row>
    <row r="185" spans="1:6" ht="87.75" customHeight="1" hidden="1">
      <c r="A185" s="37" t="s">
        <v>322</v>
      </c>
      <c r="B185" s="38" t="s">
        <v>323</v>
      </c>
      <c r="C185" s="33">
        <v>0</v>
      </c>
      <c r="D185" s="33">
        <v>0</v>
      </c>
      <c r="E185" s="33">
        <f>C185-D185</f>
        <v>0</v>
      </c>
      <c r="F185" s="62" t="e">
        <f>D185/C185</f>
        <v>#DIV/0!</v>
      </c>
    </row>
    <row r="186" spans="1:6" ht="82.5" customHeight="1">
      <c r="A186" s="37" t="s">
        <v>324</v>
      </c>
      <c r="B186" s="38" t="s">
        <v>325</v>
      </c>
      <c r="C186" s="33">
        <v>0</v>
      </c>
      <c r="D186" s="33">
        <v>-23646.64</v>
      </c>
      <c r="E186" s="33">
        <f>C186-D186</f>
        <v>23646.64</v>
      </c>
      <c r="F186" s="62" t="s">
        <v>145</v>
      </c>
    </row>
    <row r="187" spans="1:6" ht="58.5" customHeight="1">
      <c r="A187" s="8" t="s">
        <v>203</v>
      </c>
      <c r="B187" s="27" t="s">
        <v>180</v>
      </c>
      <c r="C187" s="18">
        <v>0</v>
      </c>
      <c r="D187" s="18">
        <v>-849162.82</v>
      </c>
      <c r="E187" s="33">
        <f>C187-D187</f>
        <v>849162.82</v>
      </c>
      <c r="F187" s="62" t="s">
        <v>145</v>
      </c>
    </row>
    <row r="188" spans="1:6" s="75" customFormat="1" ht="27" customHeight="1">
      <c r="A188" s="78" t="s">
        <v>181</v>
      </c>
      <c r="B188" s="79"/>
      <c r="C188" s="80">
        <f>C10+C128</f>
        <v>3461692270.18</v>
      </c>
      <c r="D188" s="80">
        <f>D10+D128</f>
        <v>831922809.2700001</v>
      </c>
      <c r="E188" s="80">
        <f>C188-D188</f>
        <v>2629769460.91</v>
      </c>
      <c r="F188" s="85">
        <f>D188/C188</f>
        <v>0.24032257761223302</v>
      </c>
    </row>
    <row r="190" spans="1:6" ht="23.25" customHeight="1">
      <c r="A190" s="91"/>
      <c r="B190" s="91"/>
      <c r="C190" s="91"/>
      <c r="D190" s="91"/>
      <c r="E190" s="91"/>
      <c r="F190" s="91"/>
    </row>
    <row r="192" spans="3:4" ht="12.75">
      <c r="C192" s="12"/>
      <c r="D192" s="12"/>
    </row>
    <row r="193" spans="3:4" ht="12.75">
      <c r="C193" s="12"/>
      <c r="D193" s="12"/>
    </row>
  </sheetData>
  <sheetProtection/>
  <mergeCells count="6">
    <mergeCell ref="A6:E6"/>
    <mergeCell ref="B1:C1"/>
    <mergeCell ref="B2:C2"/>
    <mergeCell ref="B3:C3"/>
    <mergeCell ref="A4:F4"/>
    <mergeCell ref="A190:F190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2020-08-27T11:24:37Z</cp:lastPrinted>
  <dcterms:created xsi:type="dcterms:W3CDTF">2003-08-14T15:25:08Z</dcterms:created>
  <dcterms:modified xsi:type="dcterms:W3CDTF">2023-04-11T09:20:29Z</dcterms:modified>
  <cp:category/>
  <cp:version/>
  <cp:contentType/>
  <cp:contentStatus/>
</cp:coreProperties>
</file>