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1760" activeTab="0"/>
  </bookViews>
  <sheets>
    <sheet name="Прил.на 01.06.23  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<sst xmlns="http://schemas.openxmlformats.org/spreadsheetml/2006/main" count="124" uniqueCount="77">
  <si>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</si>
  <si>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</si>
  <si>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</si>
  <si>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</si>
  <si>
    <t>на " 01 " июня 2023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</si>
  <si>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</si>
  <si>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</si>
  <si>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</si>
  <si>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</si>
  <si>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</si>
  <si>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</si>
  <si>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</si>
  <si>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</si>
  <si>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</si>
  <si>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</si>
  <si>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</si>
  <si>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</si>
  <si>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</si>
  <si>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</si>
  <si>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</si>
  <si>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</si>
  <si>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</si>
  <si>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</si>
  <si>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</si>
  <si>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</si>
  <si>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</si>
  <si>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</si>
  <si>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</si>
  <si>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</si>
  <si>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</si>
  <si>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</si>
  <si>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</si>
  <si>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</si>
  <si>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</si>
  <si>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</si>
  <si>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</si>
  <si>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</si>
  <si>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</si>
  <si>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</si>
  <si>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</si>
  <si>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</si>
  <si>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</si>
  <si>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</si>
  <si>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</si>
  <si>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</si>
  <si>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</si>
  <si>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</si>
  <si>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</si>
  <si>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</si>
  <si>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</si>
  <si>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</si>
  <si>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</si>
  <si>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</si>
  <si>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</si>
  <si>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</si>
  <si>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</si>
  <si>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</si>
  <si>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</si>
  <si>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</si>
  <si>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</si>
  <si>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</si>
  <si>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</si>
  <si>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</si>
  <si>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</si>
  <si>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</si>
  <si>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</si>
  <si>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</si>
  <si>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</si>
  <si>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</si>
  <si>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</si>
  <si>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</si>
  <si>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4.3.</t>
  </si>
  <si>
    <t>ПАО "Сбербанк"</t>
  </si>
  <si>
    <t>№ 1-К-2022 от 09.12.2022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</si>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</sst>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justify" vertical="center"/>
    </xf>
    <xf numFmtId="14" fontId="19" fillId="33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4" fontId="19" fillId="33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4" fontId="19" fillId="33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33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pane ySplit="7" topLeftCell="A41" activePane="bottomLeft" state="frozen"/>
      <selection pane="topLeft" activeCell="L22" sqref="L22"/>
      <selection pane="bottomLeft" activeCell="A47" sqref="A47:IV4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K4" s="6" t="s">
        <v>4</v>
      </c>
      <c r="L4" s="7"/>
      <c r="M4" s="7"/>
      <c r="N4" s="7"/>
      <c r="O4" s="7"/>
      <c r="P4" s="7"/>
      <c r="Q4" s="3"/>
      <c r="R4" s="3"/>
      <c r="S4" s="3"/>
      <c r="T4" s="3"/>
    </row>
    <row r="5" spans="1:20" ht="16.5" customHeight="1">
      <c r="A5" s="3"/>
      <c r="B5" s="8"/>
      <c r="C5" s="9"/>
      <c r="D5" s="9"/>
      <c r="E5" s="10"/>
      <c r="F5" s="10"/>
      <c r="G5" s="11" t="s">
        <v>5</v>
      </c>
      <c r="H5" s="12"/>
      <c r="I5" s="12"/>
      <c r="J5" s="12"/>
      <c r="K5" s="12"/>
      <c r="L5" s="12"/>
      <c r="Q5" s="3"/>
      <c r="R5" s="3"/>
      <c r="S5" s="3"/>
      <c r="T5" s="3"/>
    </row>
    <row r="6" spans="1:23" ht="51.75" customHeight="1">
      <c r="A6" s="13" t="s">
        <v>6</v>
      </c>
      <c r="B6" s="14" t="s">
        <v>7</v>
      </c>
      <c r="C6" s="15" t="s">
        <v>8</v>
      </c>
      <c r="D6" s="15" t="s">
        <v>9</v>
      </c>
      <c r="E6" s="16" t="s">
        <v>10</v>
      </c>
      <c r="F6" s="16" t="s">
        <v>11</v>
      </c>
      <c r="G6" s="17" t="s">
        <v>12</v>
      </c>
      <c r="H6" s="17"/>
      <c r="I6" s="18" t="s">
        <v>13</v>
      </c>
      <c r="J6" s="19"/>
      <c r="K6" s="18" t="s">
        <v>14</v>
      </c>
      <c r="L6" s="19"/>
      <c r="M6" s="18" t="s">
        <v>15</v>
      </c>
      <c r="N6" s="19"/>
      <c r="O6" s="16" t="s">
        <v>16</v>
      </c>
      <c r="P6" s="15" t="s">
        <v>17</v>
      </c>
      <c r="Q6" s="15" t="s">
        <v>18</v>
      </c>
      <c r="R6" s="20"/>
      <c r="S6" s="20"/>
      <c r="T6" s="20"/>
      <c r="U6" s="21"/>
      <c r="V6" s="21"/>
      <c r="W6" s="22"/>
    </row>
    <row r="7" spans="1:23" ht="14.25" customHeight="1">
      <c r="A7" s="23"/>
      <c r="B7" s="24"/>
      <c r="C7" s="23"/>
      <c r="D7" s="23"/>
      <c r="E7" s="25"/>
      <c r="F7" s="25"/>
      <c r="G7" s="26" t="s">
        <v>19</v>
      </c>
      <c r="H7" s="26" t="s">
        <v>20</v>
      </c>
      <c r="I7" s="27" t="s">
        <v>21</v>
      </c>
      <c r="J7" s="28" t="s">
        <v>22</v>
      </c>
      <c r="K7" s="27" t="s">
        <v>21</v>
      </c>
      <c r="L7" s="28" t="s">
        <v>22</v>
      </c>
      <c r="M7" s="28" t="s">
        <v>21</v>
      </c>
      <c r="N7" s="29" t="s">
        <v>22</v>
      </c>
      <c r="O7" s="25"/>
      <c r="P7" s="23"/>
      <c r="Q7" s="30"/>
      <c r="R7" s="31"/>
      <c r="S7" s="31"/>
      <c r="T7" s="31"/>
      <c r="U7" s="22"/>
      <c r="V7" s="22"/>
      <c r="W7" s="22"/>
    </row>
    <row r="8" spans="1:23" ht="12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3">
        <v>17</v>
      </c>
      <c r="R8" s="3"/>
      <c r="S8" s="31"/>
      <c r="T8" s="31"/>
      <c r="U8" s="22"/>
      <c r="V8" s="22"/>
      <c r="W8" s="22"/>
    </row>
    <row r="9" spans="1:20" s="22" customFormat="1" ht="17.25" customHeight="1">
      <c r="A9" s="34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1"/>
      <c r="T9" s="31"/>
    </row>
    <row r="10" spans="1:20" s="22" customFormat="1" ht="14.25" customHeight="1">
      <c r="A10" s="36" t="s">
        <v>24</v>
      </c>
      <c r="B10" s="36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8">
        <v>0</v>
      </c>
      <c r="R10" s="31"/>
      <c r="S10" s="31"/>
      <c r="T10" s="31"/>
    </row>
    <row r="11" spans="1:20" s="22" customFormat="1" ht="15" customHeight="1">
      <c r="A11" s="36"/>
      <c r="B11" s="39" t="s">
        <v>25</v>
      </c>
      <c r="C11" s="36" t="s">
        <v>26</v>
      </c>
      <c r="D11" s="36"/>
      <c r="E11" s="36" t="s">
        <v>26</v>
      </c>
      <c r="F11" s="36" t="s">
        <v>26</v>
      </c>
      <c r="G11" s="36"/>
      <c r="H11" s="36"/>
      <c r="I11" s="36"/>
      <c r="J11" s="36"/>
      <c r="K11" s="36"/>
      <c r="L11" s="36"/>
      <c r="M11" s="36"/>
      <c r="N11" s="36"/>
      <c r="O11" s="36"/>
      <c r="P11" s="36" t="s">
        <v>26</v>
      </c>
      <c r="Q11" s="36" t="s">
        <v>26</v>
      </c>
      <c r="R11" s="31"/>
      <c r="S11" s="31"/>
      <c r="T11" s="31"/>
    </row>
    <row r="12" spans="1:20" ht="17.25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3"/>
      <c r="S12" s="3"/>
      <c r="T12" s="3"/>
    </row>
    <row r="13" spans="1:20" ht="17.25" customHeight="1">
      <c r="A13" s="43" t="s">
        <v>28</v>
      </c>
      <c r="B13" s="39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0</v>
      </c>
      <c r="R13" s="3"/>
      <c r="S13" s="3"/>
      <c r="T13" s="3"/>
    </row>
    <row r="14" spans="1:20" ht="15" customHeight="1">
      <c r="A14" s="43"/>
      <c r="B14" s="39" t="s">
        <v>25</v>
      </c>
      <c r="C14" s="36" t="s">
        <v>26</v>
      </c>
      <c r="D14" s="36"/>
      <c r="E14" s="36" t="s">
        <v>26</v>
      </c>
      <c r="F14" s="36" t="s">
        <v>26</v>
      </c>
      <c r="G14" s="36"/>
      <c r="H14" s="36"/>
      <c r="I14" s="36"/>
      <c r="J14" s="36"/>
      <c r="K14" s="36"/>
      <c r="L14" s="36"/>
      <c r="M14" s="36"/>
      <c r="N14" s="36"/>
      <c r="O14" s="36"/>
      <c r="P14" s="36" t="s">
        <v>26</v>
      </c>
      <c r="Q14" s="36" t="s">
        <v>26</v>
      </c>
      <c r="R14" s="3"/>
      <c r="S14" s="3"/>
      <c r="T14" s="3"/>
    </row>
    <row r="15" spans="1:20" ht="18" customHeight="1">
      <c r="A15" s="40" t="s">
        <v>29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3"/>
      <c r="S15" s="3"/>
      <c r="T15" s="3"/>
    </row>
    <row r="16" spans="1:20" ht="21.75" customHeight="1">
      <c r="A16" s="46" t="s">
        <v>30</v>
      </c>
      <c r="B16" s="47" t="s">
        <v>31</v>
      </c>
      <c r="C16" s="48" t="s">
        <v>32</v>
      </c>
      <c r="D16" s="49">
        <v>30000000</v>
      </c>
      <c r="E16" s="50">
        <v>0.1</v>
      </c>
      <c r="F16" s="51" t="s">
        <v>33</v>
      </c>
      <c r="G16" s="52">
        <v>43067</v>
      </c>
      <c r="H16" s="49">
        <v>30000000</v>
      </c>
      <c r="I16" s="53"/>
      <c r="J16" s="54"/>
      <c r="K16" s="53">
        <f>28500000+450000+450000</f>
        <v>29400000</v>
      </c>
      <c r="L16" s="49">
        <f>2794.52+30000+30000+24918.03+254.1+1402.6+953.84</f>
        <v>90323.09</v>
      </c>
      <c r="M16" s="55">
        <f>H16-K16</f>
        <v>600000</v>
      </c>
      <c r="N16" s="56"/>
      <c r="O16" s="57"/>
      <c r="P16" s="58" t="s">
        <v>34</v>
      </c>
      <c r="Q16" s="59">
        <v>45212</v>
      </c>
      <c r="R16" s="3"/>
      <c r="S16" s="3"/>
      <c r="T16" s="3"/>
    </row>
    <row r="17" spans="1:20" ht="19.5" customHeight="1">
      <c r="A17" s="60"/>
      <c r="B17" s="61"/>
      <c r="C17" s="62"/>
      <c r="D17" s="63"/>
      <c r="E17" s="64"/>
      <c r="F17" s="51" t="s">
        <v>35</v>
      </c>
      <c r="G17" s="65"/>
      <c r="H17" s="63"/>
      <c r="I17" s="66"/>
      <c r="J17" s="67"/>
      <c r="K17" s="66"/>
      <c r="L17" s="63"/>
      <c r="M17" s="68"/>
      <c r="N17" s="69"/>
      <c r="O17" s="70"/>
      <c r="P17" s="71"/>
      <c r="Q17" s="72"/>
      <c r="R17" s="3"/>
      <c r="S17" s="3"/>
      <c r="T17" s="3"/>
    </row>
    <row r="18" spans="1:20" ht="18" customHeight="1">
      <c r="A18" s="73"/>
      <c r="B18" s="74"/>
      <c r="C18" s="75"/>
      <c r="D18" s="76"/>
      <c r="E18" s="77"/>
      <c r="F18" s="51" t="s">
        <v>36</v>
      </c>
      <c r="G18" s="78"/>
      <c r="H18" s="76"/>
      <c r="I18" s="79"/>
      <c r="J18" s="80"/>
      <c r="K18" s="79"/>
      <c r="L18" s="76"/>
      <c r="M18" s="81"/>
      <c r="N18" s="82"/>
      <c r="O18" s="83"/>
      <c r="P18" s="84"/>
      <c r="Q18" s="85"/>
      <c r="R18" s="3"/>
      <c r="S18" s="3"/>
      <c r="T18" s="3"/>
    </row>
    <row r="19" spans="1:20" ht="18.75" customHeight="1">
      <c r="A19" s="56" t="s">
        <v>37</v>
      </c>
      <c r="B19" s="47" t="s">
        <v>31</v>
      </c>
      <c r="C19" s="47" t="s">
        <v>38</v>
      </c>
      <c r="D19" s="86">
        <v>21750000</v>
      </c>
      <c r="E19" s="86">
        <v>0.1</v>
      </c>
      <c r="F19" s="51" t="s">
        <v>39</v>
      </c>
      <c r="G19" s="87">
        <v>43776</v>
      </c>
      <c r="H19" s="55">
        <v>21750000</v>
      </c>
      <c r="I19" s="86"/>
      <c r="J19" s="88"/>
      <c r="K19" s="86">
        <f>7250000+12325000</f>
        <v>19575000</v>
      </c>
      <c r="L19" s="55">
        <f>3277.4+20066.26+14500+11123.29+506.51</f>
        <v>49473.46000000001</v>
      </c>
      <c r="M19" s="55">
        <f>H19-K19</f>
        <v>2175000</v>
      </c>
      <c r="N19" s="89"/>
      <c r="O19" s="90"/>
      <c r="P19" s="58" t="s">
        <v>40</v>
      </c>
      <c r="Q19" s="91">
        <v>45930</v>
      </c>
      <c r="R19" s="3"/>
      <c r="S19" s="3"/>
      <c r="T19" s="3"/>
    </row>
    <row r="20" spans="1:20" ht="21" customHeight="1">
      <c r="A20" s="69"/>
      <c r="B20" s="61"/>
      <c r="C20" s="61"/>
      <c r="D20" s="92"/>
      <c r="E20" s="92"/>
      <c r="F20" s="51" t="s">
        <v>41</v>
      </c>
      <c r="G20" s="93"/>
      <c r="H20" s="68"/>
      <c r="I20" s="92"/>
      <c r="J20" s="94"/>
      <c r="K20" s="92"/>
      <c r="L20" s="68"/>
      <c r="M20" s="68"/>
      <c r="N20" s="95"/>
      <c r="O20" s="96"/>
      <c r="P20" s="71"/>
      <c r="Q20" s="97"/>
      <c r="R20" s="3"/>
      <c r="S20" s="3"/>
      <c r="T20" s="3"/>
    </row>
    <row r="21" spans="1:20" ht="21" customHeight="1">
      <c r="A21" s="69"/>
      <c r="B21" s="61"/>
      <c r="C21" s="61"/>
      <c r="D21" s="92"/>
      <c r="E21" s="92"/>
      <c r="F21" s="51" t="s">
        <v>42</v>
      </c>
      <c r="G21" s="93"/>
      <c r="H21" s="68"/>
      <c r="I21" s="92"/>
      <c r="J21" s="94"/>
      <c r="K21" s="92"/>
      <c r="L21" s="68"/>
      <c r="M21" s="68"/>
      <c r="N21" s="95"/>
      <c r="O21" s="96"/>
      <c r="P21" s="71"/>
      <c r="Q21" s="97"/>
      <c r="R21" s="3"/>
      <c r="S21" s="3"/>
      <c r="T21" s="3"/>
    </row>
    <row r="22" spans="1:20" ht="25.5" customHeight="1">
      <c r="A22" s="69"/>
      <c r="B22" s="61"/>
      <c r="C22" s="61"/>
      <c r="D22" s="92"/>
      <c r="E22" s="92"/>
      <c r="F22" s="51" t="s">
        <v>43</v>
      </c>
      <c r="G22" s="93"/>
      <c r="H22" s="68"/>
      <c r="I22" s="92"/>
      <c r="J22" s="94"/>
      <c r="K22" s="92"/>
      <c r="L22" s="68"/>
      <c r="M22" s="68"/>
      <c r="N22" s="95"/>
      <c r="O22" s="96"/>
      <c r="P22" s="71"/>
      <c r="Q22" s="97"/>
      <c r="R22" s="3"/>
      <c r="S22" s="3"/>
      <c r="T22" s="3"/>
    </row>
    <row r="23" spans="1:20" ht="25.5" customHeight="1">
      <c r="A23" s="69"/>
      <c r="B23" s="61"/>
      <c r="C23" s="61"/>
      <c r="D23" s="92"/>
      <c r="E23" s="92"/>
      <c r="F23" s="51" t="s">
        <v>44</v>
      </c>
      <c r="G23" s="93"/>
      <c r="H23" s="68"/>
      <c r="I23" s="92"/>
      <c r="J23" s="94"/>
      <c r="K23" s="92"/>
      <c r="L23" s="68"/>
      <c r="M23" s="68"/>
      <c r="N23" s="95"/>
      <c r="O23" s="96"/>
      <c r="P23" s="71"/>
      <c r="Q23" s="97"/>
      <c r="R23" s="3"/>
      <c r="S23" s="3"/>
      <c r="T23" s="3"/>
    </row>
    <row r="24" spans="1:20" ht="21.75" customHeight="1">
      <c r="A24" s="82"/>
      <c r="B24" s="74"/>
      <c r="C24" s="74"/>
      <c r="D24" s="98"/>
      <c r="E24" s="98"/>
      <c r="F24" s="51" t="s">
        <v>45</v>
      </c>
      <c r="G24" s="99"/>
      <c r="H24" s="81"/>
      <c r="I24" s="98"/>
      <c r="J24" s="100"/>
      <c r="K24" s="98"/>
      <c r="L24" s="81"/>
      <c r="M24" s="81"/>
      <c r="N24" s="101"/>
      <c r="O24" s="102"/>
      <c r="P24" s="84"/>
      <c r="Q24" s="103"/>
      <c r="R24" s="3"/>
      <c r="S24" s="3"/>
      <c r="T24" s="3"/>
    </row>
    <row r="25" spans="1:20" ht="21.75" customHeight="1">
      <c r="A25" s="56" t="s">
        <v>46</v>
      </c>
      <c r="B25" s="47" t="s">
        <v>31</v>
      </c>
      <c r="C25" s="47" t="s">
        <v>47</v>
      </c>
      <c r="D25" s="55">
        <v>8700000</v>
      </c>
      <c r="E25" s="50">
        <v>0.1</v>
      </c>
      <c r="F25" s="51" t="s">
        <v>48</v>
      </c>
      <c r="G25" s="87">
        <v>44008</v>
      </c>
      <c r="H25" s="55">
        <v>8700000</v>
      </c>
      <c r="I25" s="54"/>
      <c r="J25" s="88"/>
      <c r="K25" s="88">
        <f>7395000</f>
        <v>7395000</v>
      </c>
      <c r="L25" s="88">
        <f>4492.62+8700+7484.38+182.34</f>
        <v>20859.34</v>
      </c>
      <c r="M25" s="88">
        <f>H25-K25</f>
        <v>1305000</v>
      </c>
      <c r="N25" s="88"/>
      <c r="O25" s="88"/>
      <c r="P25" s="104" t="s">
        <v>49</v>
      </c>
      <c r="Q25" s="105">
        <v>45961</v>
      </c>
      <c r="R25" s="3"/>
      <c r="S25" s="3"/>
      <c r="T25" s="3"/>
    </row>
    <row r="26" spans="1:20" ht="21.75" customHeight="1">
      <c r="A26" s="69"/>
      <c r="B26" s="61"/>
      <c r="C26" s="61"/>
      <c r="D26" s="68"/>
      <c r="E26" s="64"/>
      <c r="F26" s="51" t="s">
        <v>50</v>
      </c>
      <c r="G26" s="93"/>
      <c r="H26" s="68"/>
      <c r="I26" s="67"/>
      <c r="J26" s="94"/>
      <c r="K26" s="94"/>
      <c r="L26" s="94"/>
      <c r="M26" s="94"/>
      <c r="N26" s="94"/>
      <c r="O26" s="94"/>
      <c r="P26" s="106"/>
      <c r="Q26" s="107"/>
      <c r="R26" s="3"/>
      <c r="S26" s="3"/>
      <c r="T26" s="3"/>
    </row>
    <row r="27" spans="1:20" ht="21.75" customHeight="1">
      <c r="A27" s="69"/>
      <c r="B27" s="61"/>
      <c r="C27" s="61"/>
      <c r="D27" s="68"/>
      <c r="E27" s="64"/>
      <c r="F27" s="51" t="s">
        <v>51</v>
      </c>
      <c r="G27" s="93"/>
      <c r="H27" s="68"/>
      <c r="I27" s="67"/>
      <c r="J27" s="94"/>
      <c r="K27" s="94"/>
      <c r="L27" s="94"/>
      <c r="M27" s="94"/>
      <c r="N27" s="94"/>
      <c r="O27" s="94"/>
      <c r="P27" s="106"/>
      <c r="Q27" s="107"/>
      <c r="R27" s="3"/>
      <c r="S27" s="3"/>
      <c r="T27" s="3"/>
    </row>
    <row r="28" spans="1:20" ht="21" customHeight="1">
      <c r="A28" s="82"/>
      <c r="B28" s="74"/>
      <c r="C28" s="74"/>
      <c r="D28" s="81"/>
      <c r="E28" s="77"/>
      <c r="F28" s="51" t="s">
        <v>52</v>
      </c>
      <c r="G28" s="99"/>
      <c r="H28" s="81"/>
      <c r="I28" s="80"/>
      <c r="J28" s="100"/>
      <c r="K28" s="100"/>
      <c r="L28" s="100"/>
      <c r="M28" s="100"/>
      <c r="N28" s="100"/>
      <c r="O28" s="100"/>
      <c r="P28" s="108"/>
      <c r="Q28" s="109">
        <v>44875</v>
      </c>
      <c r="R28" s="3"/>
      <c r="S28" s="3"/>
      <c r="T28" s="3"/>
    </row>
    <row r="29" spans="1:20" ht="24" customHeight="1">
      <c r="A29" s="56" t="s">
        <v>53</v>
      </c>
      <c r="B29" s="47" t="s">
        <v>31</v>
      </c>
      <c r="C29" s="47" t="s">
        <v>54</v>
      </c>
      <c r="D29" s="86">
        <v>28694000</v>
      </c>
      <c r="E29" s="50">
        <v>0.1</v>
      </c>
      <c r="F29" s="51" t="s">
        <v>55</v>
      </c>
      <c r="G29" s="87">
        <v>44110</v>
      </c>
      <c r="H29" s="55">
        <v>28694000</v>
      </c>
      <c r="I29" s="49"/>
      <c r="J29" s="55"/>
      <c r="K29" s="55">
        <v>24389900</v>
      </c>
      <c r="L29" s="55">
        <f>6820.7+28694+24684.7+601.39</f>
        <v>60800.78999999999</v>
      </c>
      <c r="M29" s="55">
        <f>H29-K29</f>
        <v>4304100</v>
      </c>
      <c r="N29" s="55"/>
      <c r="O29" s="55"/>
      <c r="P29" s="55" t="s">
        <v>49</v>
      </c>
      <c r="Q29" s="91">
        <v>45961</v>
      </c>
      <c r="R29" s="3"/>
      <c r="S29" s="3"/>
      <c r="T29" s="3"/>
    </row>
    <row r="30" spans="1:20" ht="21.75" customHeight="1">
      <c r="A30" s="69"/>
      <c r="B30" s="61"/>
      <c r="C30" s="61"/>
      <c r="D30" s="92"/>
      <c r="E30" s="64"/>
      <c r="F30" s="51" t="s">
        <v>48</v>
      </c>
      <c r="G30" s="93"/>
      <c r="H30" s="68"/>
      <c r="I30" s="63"/>
      <c r="J30" s="68"/>
      <c r="K30" s="68"/>
      <c r="L30" s="68"/>
      <c r="M30" s="68"/>
      <c r="N30" s="68"/>
      <c r="O30" s="68"/>
      <c r="P30" s="68"/>
      <c r="Q30" s="97"/>
      <c r="R30" s="3"/>
      <c r="S30" s="3"/>
      <c r="T30" s="3"/>
    </row>
    <row r="31" spans="1:20" ht="21" customHeight="1">
      <c r="A31" s="69"/>
      <c r="B31" s="61"/>
      <c r="C31" s="61"/>
      <c r="D31" s="92"/>
      <c r="E31" s="64"/>
      <c r="F31" s="51" t="s">
        <v>56</v>
      </c>
      <c r="G31" s="93"/>
      <c r="H31" s="68"/>
      <c r="I31" s="63"/>
      <c r="J31" s="68"/>
      <c r="K31" s="68"/>
      <c r="L31" s="68"/>
      <c r="M31" s="68"/>
      <c r="N31" s="68"/>
      <c r="O31" s="68"/>
      <c r="P31" s="68"/>
      <c r="Q31" s="97"/>
      <c r="R31" s="3"/>
      <c r="S31" s="3"/>
      <c r="T31" s="3"/>
    </row>
    <row r="32" spans="1:20" ht="24.75" customHeight="1">
      <c r="A32" s="69"/>
      <c r="B32" s="61"/>
      <c r="C32" s="61"/>
      <c r="D32" s="92"/>
      <c r="E32" s="64"/>
      <c r="F32" s="51" t="s">
        <v>57</v>
      </c>
      <c r="G32" s="93"/>
      <c r="H32" s="68"/>
      <c r="I32" s="63"/>
      <c r="J32" s="68"/>
      <c r="K32" s="68"/>
      <c r="L32" s="68"/>
      <c r="M32" s="68"/>
      <c r="N32" s="68"/>
      <c r="O32" s="68"/>
      <c r="P32" s="68"/>
      <c r="Q32" s="97"/>
      <c r="R32" s="3"/>
      <c r="S32" s="3"/>
      <c r="T32" s="3"/>
    </row>
    <row r="33" spans="1:20" ht="26.25" customHeight="1">
      <c r="A33" s="82"/>
      <c r="B33" s="74"/>
      <c r="C33" s="74"/>
      <c r="D33" s="98"/>
      <c r="E33" s="77"/>
      <c r="F33" s="51" t="s">
        <v>58</v>
      </c>
      <c r="G33" s="99"/>
      <c r="H33" s="81"/>
      <c r="I33" s="76"/>
      <c r="J33" s="81"/>
      <c r="K33" s="81"/>
      <c r="L33" s="81"/>
      <c r="M33" s="81"/>
      <c r="N33" s="81"/>
      <c r="O33" s="81"/>
      <c r="P33" s="81"/>
      <c r="Q33" s="103"/>
      <c r="R33" s="3"/>
      <c r="S33" s="3"/>
      <c r="T33" s="3"/>
    </row>
    <row r="34" spans="1:20" ht="46.5" customHeight="1">
      <c r="A34" s="110" t="s">
        <v>59</v>
      </c>
      <c r="B34" s="111" t="s">
        <v>31</v>
      </c>
      <c r="C34" s="112" t="s">
        <v>60</v>
      </c>
      <c r="D34" s="113">
        <v>50000000</v>
      </c>
      <c r="E34" s="114">
        <v>0.1</v>
      </c>
      <c r="F34" s="51">
        <v>45250</v>
      </c>
      <c r="G34" s="115">
        <v>44546</v>
      </c>
      <c r="H34" s="116">
        <v>50000000</v>
      </c>
      <c r="I34" s="116"/>
      <c r="J34" s="116"/>
      <c r="K34" s="116"/>
      <c r="L34" s="116">
        <f>2191.78+50000</f>
        <v>52191.78</v>
      </c>
      <c r="M34" s="116">
        <v>50000000</v>
      </c>
      <c r="N34" s="117"/>
      <c r="O34" s="117"/>
      <c r="P34" s="117" t="s">
        <v>61</v>
      </c>
      <c r="Q34" s="118">
        <v>45250</v>
      </c>
      <c r="R34" s="3"/>
      <c r="S34" s="3"/>
      <c r="T34" s="3"/>
    </row>
    <row r="35" spans="1:20" ht="46.5" customHeight="1">
      <c r="A35" s="110" t="s">
        <v>62</v>
      </c>
      <c r="B35" s="111" t="s">
        <v>31</v>
      </c>
      <c r="C35" s="112" t="s">
        <v>63</v>
      </c>
      <c r="D35" s="113">
        <v>44000000</v>
      </c>
      <c r="E35" s="114">
        <v>0.1</v>
      </c>
      <c r="F35" s="51">
        <v>45637</v>
      </c>
      <c r="G35" s="115">
        <v>44897</v>
      </c>
      <c r="H35" s="116">
        <v>44000000</v>
      </c>
      <c r="I35" s="116"/>
      <c r="J35" s="116"/>
      <c r="K35" s="116"/>
      <c r="L35" s="116">
        <f>3616.44</f>
        <v>3616.44</v>
      </c>
      <c r="M35" s="116">
        <v>44000000</v>
      </c>
      <c r="N35" s="117"/>
      <c r="O35" s="117"/>
      <c r="P35" s="117" t="s">
        <v>49</v>
      </c>
      <c r="Q35" s="119">
        <v>45637</v>
      </c>
      <c r="R35" s="3"/>
      <c r="S35" s="3"/>
      <c r="T35" s="3"/>
    </row>
    <row r="36" spans="1:20" ht="13.5" customHeight="1">
      <c r="A36" s="43"/>
      <c r="B36" s="39" t="s">
        <v>25</v>
      </c>
      <c r="C36" s="120"/>
      <c r="D36" s="121">
        <f>SUM(D16:D35)</f>
        <v>183144000</v>
      </c>
      <c r="E36" s="36" t="s">
        <v>26</v>
      </c>
      <c r="F36" s="36" t="s">
        <v>26</v>
      </c>
      <c r="G36" s="36"/>
      <c r="H36" s="121">
        <f aca="true" t="shared" si="0" ref="H36:M36">SUM(H16:H35)</f>
        <v>183144000</v>
      </c>
      <c r="I36" s="121">
        <f t="shared" si="0"/>
        <v>0</v>
      </c>
      <c r="J36" s="121">
        <f t="shared" si="0"/>
        <v>0</v>
      </c>
      <c r="K36" s="121">
        <f t="shared" si="0"/>
        <v>80759900</v>
      </c>
      <c r="L36" s="121">
        <f t="shared" si="0"/>
        <v>277264.89999999997</v>
      </c>
      <c r="M36" s="121">
        <f t="shared" si="0"/>
        <v>102384100</v>
      </c>
      <c r="N36" s="37"/>
      <c r="O36" s="122"/>
      <c r="P36" s="36" t="s">
        <v>26</v>
      </c>
      <c r="Q36" s="36" t="s">
        <v>26</v>
      </c>
      <c r="R36" s="3"/>
      <c r="S36" s="3"/>
      <c r="T36" s="3"/>
    </row>
    <row r="37" spans="1:20" ht="17.25" customHeight="1">
      <c r="A37" s="40" t="s">
        <v>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3"/>
      <c r="S37" s="3"/>
      <c r="T37" s="3"/>
    </row>
    <row r="38" spans="1:20" ht="42.75" customHeight="1">
      <c r="A38" s="120" t="s">
        <v>65</v>
      </c>
      <c r="B38" s="120" t="s">
        <v>66</v>
      </c>
      <c r="C38" s="123" t="s">
        <v>67</v>
      </c>
      <c r="D38" s="123">
        <v>93947000</v>
      </c>
      <c r="E38" s="124">
        <v>8.644499999</v>
      </c>
      <c r="F38" s="125">
        <v>45291</v>
      </c>
      <c r="G38" s="126">
        <v>44531</v>
      </c>
      <c r="H38" s="127">
        <v>93947000</v>
      </c>
      <c r="I38" s="127"/>
      <c r="J38" s="128">
        <v>146838.08</v>
      </c>
      <c r="K38" s="128">
        <f>5000000+68947000</f>
        <v>73947000</v>
      </c>
      <c r="L38" s="128">
        <f>667499.87-1184.18+653040.34+589842.89+653040.34+631974.53+653040.34+631974.53+653040.34+653040.34+631974.53+653040.34+631974.53+653040.34-16329.1+146838.08+132627.95+146838.08+142101.37+146838.08</f>
        <v>9054253.54</v>
      </c>
      <c r="M38" s="123">
        <f>H38-K38</f>
        <v>20000000</v>
      </c>
      <c r="N38" s="123"/>
      <c r="O38" s="123"/>
      <c r="P38" s="129" t="s">
        <v>68</v>
      </c>
      <c r="Q38" s="125">
        <v>45291</v>
      </c>
      <c r="R38" s="3"/>
      <c r="S38" s="3"/>
      <c r="T38" s="3"/>
    </row>
    <row r="39" spans="1:20" ht="42.75" customHeight="1">
      <c r="A39" s="120" t="s">
        <v>69</v>
      </c>
      <c r="B39" s="120" t="s">
        <v>66</v>
      </c>
      <c r="C39" s="123" t="s">
        <v>70</v>
      </c>
      <c r="D39" s="123">
        <v>90000000</v>
      </c>
      <c r="E39" s="124">
        <v>8.6445</v>
      </c>
      <c r="F39" s="125">
        <v>45291</v>
      </c>
      <c r="G39" s="126">
        <v>44531</v>
      </c>
      <c r="H39" s="127">
        <v>90000000</v>
      </c>
      <c r="I39" s="127"/>
      <c r="J39" s="128">
        <v>660771.37</v>
      </c>
      <c r="K39" s="128"/>
      <c r="L39" s="128">
        <f>639456.16+660771.37+596825.75+660771.37+639456.16+660771.37+639456.16+660771.37+660771.37+639456.16+660771.37+639456.16+660771.37+660771.37+596825.75+660771.37+639456.16+660771.37</f>
        <v>11638102.159999998</v>
      </c>
      <c r="M39" s="123">
        <f>H39</f>
        <v>90000000</v>
      </c>
      <c r="N39" s="123"/>
      <c r="O39" s="123"/>
      <c r="P39" s="129" t="s">
        <v>68</v>
      </c>
      <c r="Q39" s="125">
        <v>45291</v>
      </c>
      <c r="R39" s="3"/>
      <c r="S39" s="3"/>
      <c r="T39" s="3"/>
    </row>
    <row r="40" spans="1:20" ht="46.5" customHeight="1">
      <c r="A40" s="120" t="s">
        <v>71</v>
      </c>
      <c r="B40" s="120" t="s">
        <v>72</v>
      </c>
      <c r="C40" s="123" t="s">
        <v>73</v>
      </c>
      <c r="D40" s="123">
        <v>44559900</v>
      </c>
      <c r="E40" s="124">
        <v>12.5</v>
      </c>
      <c r="F40" s="125">
        <v>45657</v>
      </c>
      <c r="G40" s="126">
        <v>44916</v>
      </c>
      <c r="H40" s="127">
        <v>44559900</v>
      </c>
      <c r="I40" s="127"/>
      <c r="J40" s="127">
        <v>473067.43</v>
      </c>
      <c r="K40" s="123"/>
      <c r="L40" s="127">
        <f>152602.4+473067.43+427286.71+473067.43+457807.19+473067.43</f>
        <v>2456898.59</v>
      </c>
      <c r="M40" s="123">
        <f>H40</f>
        <v>44559900</v>
      </c>
      <c r="N40" s="123"/>
      <c r="O40" s="123"/>
      <c r="P40" s="129" t="s">
        <v>68</v>
      </c>
      <c r="Q40" s="125">
        <v>45657</v>
      </c>
      <c r="R40" s="3"/>
      <c r="S40" s="3"/>
      <c r="T40" s="3"/>
    </row>
    <row r="41" spans="1:20" ht="17.25" customHeight="1">
      <c r="A41" s="43"/>
      <c r="B41" s="39" t="s">
        <v>25</v>
      </c>
      <c r="C41" s="36" t="s">
        <v>26</v>
      </c>
      <c r="D41" s="130">
        <f>SUM(D38:D40)</f>
        <v>228506900</v>
      </c>
      <c r="E41" s="36" t="s">
        <v>26</v>
      </c>
      <c r="F41" s="36" t="s">
        <v>26</v>
      </c>
      <c r="G41" s="36"/>
      <c r="H41" s="130">
        <f aca="true" t="shared" si="1" ref="H41:M41">SUM(H38:H40)</f>
        <v>228506900</v>
      </c>
      <c r="I41" s="130">
        <f t="shared" si="1"/>
        <v>0</v>
      </c>
      <c r="J41" s="130">
        <f t="shared" si="1"/>
        <v>1280676.88</v>
      </c>
      <c r="K41" s="130">
        <f t="shared" si="1"/>
        <v>73947000</v>
      </c>
      <c r="L41" s="130">
        <f t="shared" si="1"/>
        <v>23149254.289999995</v>
      </c>
      <c r="M41" s="130">
        <f t="shared" si="1"/>
        <v>154559900</v>
      </c>
      <c r="N41" s="130"/>
      <c r="O41" s="130"/>
      <c r="P41" s="36" t="s">
        <v>26</v>
      </c>
      <c r="Q41" s="36" t="s">
        <v>26</v>
      </c>
      <c r="R41" s="3"/>
      <c r="S41" s="3"/>
      <c r="T41" s="3"/>
    </row>
    <row r="42" spans="1:20" ht="17.25" customHeight="1">
      <c r="A42" s="40" t="s">
        <v>74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3"/>
      <c r="S42" s="3"/>
      <c r="T42" s="3"/>
    </row>
    <row r="43" spans="1:20" ht="13.5" customHeight="1">
      <c r="A43" s="131" t="s">
        <v>75</v>
      </c>
      <c r="B43" s="132"/>
      <c r="C43" s="133"/>
      <c r="D43" s="134"/>
      <c r="E43" s="32"/>
      <c r="F43" s="135"/>
      <c r="G43" s="136"/>
      <c r="H43" s="137"/>
      <c r="I43" s="137"/>
      <c r="J43" s="138"/>
      <c r="K43" s="137"/>
      <c r="L43" s="138"/>
      <c r="M43" s="139"/>
      <c r="N43" s="138"/>
      <c r="O43" s="138"/>
      <c r="P43" s="140"/>
      <c r="Q43" s="135"/>
      <c r="R43" s="3"/>
      <c r="S43" s="3"/>
      <c r="T43" s="3"/>
    </row>
    <row r="44" spans="1:20" ht="15.75" customHeight="1">
      <c r="A44" s="131"/>
      <c r="B44" s="141" t="s">
        <v>25</v>
      </c>
      <c r="C44" s="36" t="s">
        <v>26</v>
      </c>
      <c r="D44" s="121">
        <f>SUM(D43:D43)</f>
        <v>0</v>
      </c>
      <c r="E44" s="36" t="s">
        <v>26</v>
      </c>
      <c r="F44" s="36" t="s">
        <v>26</v>
      </c>
      <c r="G44" s="36"/>
      <c r="H44" s="121">
        <f aca="true" t="shared" si="2" ref="H44:O44">SUM(H43:H43)</f>
        <v>0</v>
      </c>
      <c r="I44" s="121">
        <f t="shared" si="2"/>
        <v>0</v>
      </c>
      <c r="J44" s="121">
        <f t="shared" si="2"/>
        <v>0</v>
      </c>
      <c r="K44" s="121">
        <f t="shared" si="2"/>
        <v>0</v>
      </c>
      <c r="L44" s="121">
        <f t="shared" si="2"/>
        <v>0</v>
      </c>
      <c r="M44" s="121">
        <f t="shared" si="2"/>
        <v>0</v>
      </c>
      <c r="N44" s="121">
        <f t="shared" si="2"/>
        <v>0</v>
      </c>
      <c r="O44" s="121">
        <f t="shared" si="2"/>
        <v>0</v>
      </c>
      <c r="P44" s="36" t="s">
        <v>26</v>
      </c>
      <c r="Q44" s="36" t="s">
        <v>26</v>
      </c>
      <c r="R44" s="3"/>
      <c r="S44" s="3"/>
      <c r="T44" s="3"/>
    </row>
    <row r="45" spans="1:20" ht="18" customHeight="1">
      <c r="A45" s="142"/>
      <c r="B45" s="143" t="s">
        <v>76</v>
      </c>
      <c r="C45" s="36" t="s">
        <v>26</v>
      </c>
      <c r="D45" s="121">
        <f>D44+D36+D41</f>
        <v>411650900</v>
      </c>
      <c r="E45" s="36" t="s">
        <v>26</v>
      </c>
      <c r="F45" s="36" t="s">
        <v>26</v>
      </c>
      <c r="G45" s="36"/>
      <c r="H45" s="121">
        <f aca="true" t="shared" si="3" ref="H45:O45">H44+H36+H41</f>
        <v>411650900</v>
      </c>
      <c r="I45" s="121">
        <f t="shared" si="3"/>
        <v>0</v>
      </c>
      <c r="J45" s="121">
        <f t="shared" si="3"/>
        <v>1280676.88</v>
      </c>
      <c r="K45" s="121">
        <f t="shared" si="3"/>
        <v>154706900</v>
      </c>
      <c r="L45" s="121">
        <f t="shared" si="3"/>
        <v>23426519.189999994</v>
      </c>
      <c r="M45" s="121">
        <f>M44+M36+M41</f>
        <v>256944000</v>
      </c>
      <c r="N45" s="121">
        <f t="shared" si="3"/>
        <v>0</v>
      </c>
      <c r="O45" s="121">
        <f t="shared" si="3"/>
        <v>0</v>
      </c>
      <c r="P45" s="36" t="s">
        <v>26</v>
      </c>
      <c r="Q45" s="36" t="s">
        <v>26</v>
      </c>
      <c r="R45" s="3"/>
      <c r="S45" s="3"/>
      <c r="T45" s="3"/>
    </row>
    <row r="46" spans="1:20" ht="18" customHeight="1">
      <c r="A46" s="22"/>
      <c r="B46" s="144"/>
      <c r="C46" s="145"/>
      <c r="D46" s="146"/>
      <c r="E46" s="145"/>
      <c r="F46" s="145"/>
      <c r="G46" s="145"/>
      <c r="H46" s="146"/>
      <c r="I46" s="146"/>
      <c r="J46" s="146"/>
      <c r="K46" s="146"/>
      <c r="L46" s="146"/>
      <c r="M46" s="146"/>
      <c r="N46" s="146"/>
      <c r="O46" s="146"/>
      <c r="P46" s="145"/>
      <c r="Q46" s="145"/>
      <c r="R46" s="3"/>
      <c r="S46" s="3"/>
      <c r="T46" s="3"/>
    </row>
    <row r="47" ht="21.75" customHeight="1"/>
    <row r="48" ht="30" customHeight="1">
      <c r="J48" s="147"/>
    </row>
    <row r="49" ht="40.5" customHeight="1"/>
    <row r="53" ht="12.75">
      <c r="B53" s="148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H25:H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2023-06-16T12:48:29Z</dcterms:created>
  <dcterms:modified xsi:type="dcterms:W3CDTF">2023-06-16T12:48:58Z</dcterms:modified>
  <cp:category/>
  <cp:version/>
  <cp:contentType/>
  <cp:contentStatus/>
</cp:coreProperties>
</file>