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95" windowHeight="12015" activeTab="0"/>
  </bookViews>
  <sheets>
    <sheet name="Прил.на 01.09.22 " sheetId="1" r:id="rId1"/>
  </sheets>
  <definedNames/>
  <calcPr fullCalcOnLoad="1"/>
</workbook>
</file>

<file path=xl/sharedStrings.xml><?xml version="1.0" encoding="utf-8"?>
<sst xmlns="http://schemas.openxmlformats.org/spreadsheetml/2006/main" count="110" uniqueCount="67">
  <si>
    <t>Приложение</t>
  </si>
  <si>
    <t>к постановлению Правительства рманской области</t>
  </si>
  <si>
    <t>от  19.01.2007   № 14-ПП</t>
  </si>
  <si>
    <r>
      <t xml:space="preserve">Информация о заимствованиях муниципального образования </t>
    </r>
    <r>
      <rPr>
        <b/>
        <u val="single"/>
        <sz val="12"/>
        <rFont val="Times New Roman"/>
        <family val="1"/>
      </rPr>
      <t>Управление финансов администрации ЗАТО Александровск</t>
    </r>
  </si>
  <si>
    <t>на "01" сентября  2022 года.</t>
  </si>
  <si>
    <t>(наименование муниципального образования)</t>
  </si>
  <si>
    <t>(руб.коп.)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</si>
  <si>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</si>
  <si>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</si>
  <si>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</si>
  <si>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</si>
  <si>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</si>
  <si>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</si>
  <si>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</si>
  <si>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</si>
  <si>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</si>
  <si>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</si>
  <si>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</si>
  <si>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</si>
  <si>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</si>
  <si>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</si>
  <si>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</si>
  <si>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</si>
  <si>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</si>
  <si>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</si>
  <si>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</si>
  <si>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</si>
  <si>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</si>
  <si>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</si>
  <si>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</si>
  <si>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</si>
  <si>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</si>
  <si>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Бюджет Мурманской области - Министерство финансов Мурманской области</t>
  </si>
  <si>
    <t>№ 08-17 от 22.11.2017 (доп.согл.№ 3 от 30.10.2020- произведена рестуктуризация 28500000,00)</t>
  </si>
  <si>
    <t>15.10.2021 -  450 000,00</t>
  </si>
  <si>
    <t>на погашение обязательств по бюджетным кредитам и кредитам, полученным от кредитных организаций</t>
  </si>
  <si>
    <t>14.10.2022 -  450 000,00</t>
  </si>
  <si>
    <t>13.10.2023 -  600 000,00</t>
  </si>
  <si>
    <t>3.2.</t>
  </si>
  <si>
    <t>№ 12-19 от 06.11.2019</t>
  </si>
  <si>
    <t>07.10.2020 - 7 250 000,00</t>
  </si>
  <si>
    <t>на погашение  долговых обязательств по бюджетным кредитам и кредитам, полученным от кредитных организаций</t>
  </si>
  <si>
    <t>07.10.2021 -0,00</t>
  </si>
  <si>
    <t>07.10.2022 - 14 500 000,00</t>
  </si>
  <si>
    <t>3.3.</t>
  </si>
  <si>
    <t>№ 03-20 от 18.06.2020</t>
  </si>
  <si>
    <t>на частичное фтнансирование дефицита бюджета</t>
  </si>
  <si>
    <t>3.4.</t>
  </si>
  <si>
    <t>№ 05-20 от 05.10.2020</t>
  </si>
  <si>
    <t>10.11.2021 - 0,00</t>
  </si>
  <si>
    <t>10.11.2022 - 28 694 000,00</t>
  </si>
  <si>
    <t>3.5.</t>
  </si>
  <si>
    <t>№ 09-21 от 16.12.2021</t>
  </si>
  <si>
    <t>на погашение муниципальных долговых обязательств</t>
  </si>
  <si>
    <t>4. Кредиты кредитных организаций:</t>
  </si>
  <si>
    <t>4.1.</t>
  </si>
  <si>
    <t>ПАО "Совкомбанк"</t>
  </si>
  <si>
    <t>№ 2-К-2021 от 11.10.2021</t>
  </si>
  <si>
    <t xml:space="preserve"> погашение муниципального долга и финансирование дефицита бюджета  ЗАТО Александровск</t>
  </si>
  <si>
    <t>4.2.</t>
  </si>
  <si>
    <t>№ 3-К-2021 от 11.10.2021</t>
  </si>
  <si>
    <t>5. Муниципальные гарантии:</t>
  </si>
  <si>
    <t>5.1.</t>
  </si>
  <si>
    <t>ВСЕГО:</t>
  </si>
  <si>
    <t>Руководитель финансового органа</t>
  </si>
  <si>
    <t xml:space="preserve">Н.И.Василюк </t>
  </si>
  <si>
    <t>Исполнитель (ФИО, контактный телефон) Пономарева О.В., тел. 6-03-70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</si>
</sst>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top" wrapText="1" shrinkToFit="1"/>
    </xf>
    <xf numFmtId="0" fontId="4" fillId="0" borderId="11" xfId="0" applyFont="1" applyBorder="1" applyAlignment="1">
      <alignment horizontal="center" vertical="top" wrapText="1" shrinkToFit="1"/>
    </xf>
    <xf numFmtId="0" fontId="4" fillId="0" borderId="12" xfId="0" applyFont="1" applyBorder="1" applyAlignment="1">
      <alignment horizontal="center" vertical="top" wrapText="1" shrinkToFit="1"/>
    </xf>
    <xf numFmtId="0" fontId="4" fillId="0" borderId="13" xfId="0" applyFont="1" applyBorder="1" applyAlignment="1">
      <alignment horizontal="center" vertical="top" wrapText="1" shrinkToFit="1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4" fontId="3" fillId="0" borderId="14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2" fontId="3" fillId="0" borderId="16" xfId="0" applyNumberFormat="1" applyFont="1" applyBorder="1" applyAlignment="1">
      <alignment horizontal="center" wrapText="1"/>
    </xf>
    <xf numFmtId="14" fontId="3" fillId="0" borderId="14" xfId="0" applyNumberFormat="1" applyFont="1" applyBorder="1" applyAlignment="1">
      <alignment horizontal="center" wrapText="1"/>
    </xf>
    <xf numFmtId="4" fontId="3" fillId="0" borderId="14" xfId="0" applyNumberFormat="1" applyFont="1" applyBorder="1" applyAlignment="1">
      <alignment horizontal="center" wrapText="1"/>
    </xf>
    <xf numFmtId="164" fontId="3" fillId="33" borderId="14" xfId="0" applyNumberFormat="1" applyFont="1" applyFill="1" applyBorder="1" applyAlignment="1">
      <alignment horizontal="center"/>
    </xf>
    <xf numFmtId="2" fontId="3" fillId="0" borderId="14" xfId="0" applyNumberFormat="1" applyFont="1" applyBorder="1" applyAlignment="1">
      <alignment horizontal="center" wrapText="1"/>
    </xf>
    <xf numFmtId="4" fontId="14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/>
    </xf>
    <xf numFmtId="0" fontId="7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wrapText="1"/>
    </xf>
    <xf numFmtId="3" fontId="17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5" fillId="0" borderId="16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64" fontId="3" fillId="0" borderId="16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/>
    </xf>
    <xf numFmtId="164" fontId="3" fillId="33" borderId="16" xfId="0" applyNumberFormat="1" applyFont="1" applyFill="1" applyBorder="1" applyAlignment="1">
      <alignment horizontal="center" vertical="center"/>
    </xf>
    <xf numFmtId="164" fontId="3" fillId="33" borderId="15" xfId="0" applyNumberFormat="1" applyFont="1" applyFill="1" applyBorder="1" applyAlignment="1">
      <alignment horizontal="center" vertical="center"/>
    </xf>
    <xf numFmtId="164" fontId="3" fillId="33" borderId="14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14" fontId="3" fillId="0" borderId="23" xfId="0" applyNumberFormat="1" applyFont="1" applyFill="1" applyBorder="1" applyAlignment="1">
      <alignment horizontal="center" vertical="center" wrapText="1"/>
    </xf>
    <xf numFmtId="14" fontId="3" fillId="0" borderId="24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 shrinkToFit="1"/>
    </xf>
    <xf numFmtId="0" fontId="0" fillId="0" borderId="14" xfId="0" applyFont="1" applyBorder="1" applyAlignment="1">
      <alignment vertical="top" wrapText="1" shrinkToFit="1"/>
    </xf>
    <xf numFmtId="0" fontId="4" fillId="0" borderId="16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4" fillId="0" borderId="16" xfId="0" applyFont="1" applyBorder="1" applyAlignment="1">
      <alignment vertical="top" wrapText="1"/>
    </xf>
    <xf numFmtId="49" fontId="4" fillId="0" borderId="16" xfId="0" applyNumberFormat="1" applyFont="1" applyBorder="1" applyAlignment="1">
      <alignment horizontal="center" vertical="top" wrapText="1" shrinkToFit="1"/>
    </xf>
    <xf numFmtId="0" fontId="0" fillId="0" borderId="14" xfId="0" applyFont="1" applyBorder="1" applyAlignment="1">
      <alignment vertical="top"/>
    </xf>
    <xf numFmtId="0" fontId="4" fillId="0" borderId="10" xfId="0" applyFont="1" applyBorder="1" applyAlignment="1">
      <alignment horizontal="center" vertical="top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PageLayoutView="0" workbookViewId="0" topLeftCell="A1">
      <pane ySplit="8" topLeftCell="A24" activePane="bottomLeft" state="frozen"/>
      <selection pane="topLeft" activeCell="L22" sqref="L22"/>
      <selection pane="bottomLeft" activeCell="J35" sqref="J35"/>
    </sheetView>
  </sheetViews>
  <sheetFormatPr defaultColWidth="9.00390625" defaultRowHeight="12.75"/>
  <cols>
    <col min="1" max="1" width="5.625" style="0" customWidth="1"/>
    <col min="2" max="2" width="19.125" style="0" customWidth="1"/>
    <col min="3" max="3" width="21.1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4.253906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5.25390625" style="0" customWidth="1"/>
    <col min="14" max="14" width="13.00390625" style="0" customWidth="1"/>
    <col min="15" max="15" width="10.125" style="0" customWidth="1"/>
    <col min="16" max="16" width="26.7539062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2.75">
      <c r="H1" s="1"/>
      <c r="O1" s="149" t="s">
        <v>0</v>
      </c>
      <c r="P1" s="149"/>
      <c r="Q1" s="149"/>
    </row>
    <row r="2" spans="15:17" ht="12.75">
      <c r="O2" s="149" t="s">
        <v>1</v>
      </c>
      <c r="P2" s="149"/>
      <c r="Q2" s="149"/>
    </row>
    <row r="3" spans="15:17" ht="12.75">
      <c r="O3" s="149" t="s">
        <v>2</v>
      </c>
      <c r="P3" s="149"/>
      <c r="Q3" s="149"/>
    </row>
    <row r="4" spans="1:20" ht="15.75" customHeight="1">
      <c r="A4" s="2"/>
      <c r="B4" s="3" t="s">
        <v>3</v>
      </c>
      <c r="C4" s="3"/>
      <c r="D4" s="3"/>
      <c r="E4" s="3"/>
      <c r="F4" s="3"/>
      <c r="G4" s="4"/>
      <c r="H4" s="4"/>
      <c r="I4" s="4"/>
      <c r="J4" s="4"/>
      <c r="K4" s="4"/>
      <c r="L4" s="5"/>
      <c r="M4" s="5"/>
      <c r="N4" s="5"/>
      <c r="O4" s="5"/>
      <c r="P4" s="5"/>
      <c r="Q4" s="2"/>
      <c r="R4" s="2"/>
      <c r="S4" s="2"/>
      <c r="T4" s="2"/>
    </row>
    <row r="5" spans="1:20" ht="16.5" customHeight="1">
      <c r="A5" s="2"/>
      <c r="B5" s="6" t="s">
        <v>4</v>
      </c>
      <c r="C5" s="7"/>
      <c r="D5" s="7"/>
      <c r="E5" s="8"/>
      <c r="F5" s="8"/>
      <c r="G5" s="9" t="s">
        <v>5</v>
      </c>
      <c r="H5" s="10"/>
      <c r="I5" s="10"/>
      <c r="J5" s="10"/>
      <c r="K5" s="10"/>
      <c r="L5" s="10"/>
      <c r="Q5" s="2"/>
      <c r="R5" s="2"/>
      <c r="S5" s="2"/>
      <c r="T5" s="2"/>
    </row>
    <row r="6" spans="1:23" ht="15" customHeight="1">
      <c r="A6" s="4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  <c r="N6" s="12"/>
      <c r="O6" s="12"/>
      <c r="P6" s="14" t="s">
        <v>6</v>
      </c>
      <c r="Q6" s="12"/>
      <c r="R6" s="15"/>
      <c r="S6" s="15"/>
      <c r="T6" s="15"/>
      <c r="U6" s="16"/>
      <c r="V6" s="16"/>
      <c r="W6" s="17"/>
    </row>
    <row r="7" spans="1:23" ht="52.5" customHeight="1">
      <c r="A7" s="150" t="s">
        <v>7</v>
      </c>
      <c r="B7" s="151" t="s">
        <v>8</v>
      </c>
      <c r="C7" s="146" t="s">
        <v>9</v>
      </c>
      <c r="D7" s="146" t="s">
        <v>10</v>
      </c>
      <c r="E7" s="144" t="s">
        <v>11</v>
      </c>
      <c r="F7" s="144" t="s">
        <v>12</v>
      </c>
      <c r="G7" s="153" t="s">
        <v>13</v>
      </c>
      <c r="H7" s="153"/>
      <c r="I7" s="142" t="s">
        <v>14</v>
      </c>
      <c r="J7" s="143"/>
      <c r="K7" s="142" t="s">
        <v>15</v>
      </c>
      <c r="L7" s="143"/>
      <c r="M7" s="142" t="s">
        <v>16</v>
      </c>
      <c r="N7" s="143"/>
      <c r="O7" s="144" t="s">
        <v>17</v>
      </c>
      <c r="P7" s="146" t="s">
        <v>18</v>
      </c>
      <c r="Q7" s="146" t="s">
        <v>19</v>
      </c>
      <c r="R7" s="15"/>
      <c r="S7" s="15"/>
      <c r="T7" s="15"/>
      <c r="U7" s="16"/>
      <c r="V7" s="16"/>
      <c r="W7" s="17"/>
    </row>
    <row r="8" spans="1:23" ht="24" customHeight="1">
      <c r="A8" s="147"/>
      <c r="B8" s="152"/>
      <c r="C8" s="147"/>
      <c r="D8" s="147"/>
      <c r="E8" s="145"/>
      <c r="F8" s="145"/>
      <c r="G8" s="19" t="s">
        <v>20</v>
      </c>
      <c r="H8" s="19" t="s">
        <v>21</v>
      </c>
      <c r="I8" s="20" t="s">
        <v>22</v>
      </c>
      <c r="J8" s="18" t="s">
        <v>23</v>
      </c>
      <c r="K8" s="20" t="s">
        <v>22</v>
      </c>
      <c r="L8" s="18" t="s">
        <v>23</v>
      </c>
      <c r="M8" s="18" t="s">
        <v>22</v>
      </c>
      <c r="N8" s="21" t="s">
        <v>23</v>
      </c>
      <c r="O8" s="145"/>
      <c r="P8" s="147"/>
      <c r="Q8" s="148"/>
      <c r="R8" s="22"/>
      <c r="S8" s="22"/>
      <c r="T8" s="22"/>
      <c r="U8" s="17"/>
      <c r="V8" s="17"/>
      <c r="W8" s="17"/>
    </row>
    <row r="9" spans="1:23" ht="12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  <c r="P9" s="23">
        <v>16</v>
      </c>
      <c r="Q9" s="24">
        <v>17</v>
      </c>
      <c r="R9" s="2"/>
      <c r="S9" s="22"/>
      <c r="T9" s="22"/>
      <c r="U9" s="17"/>
      <c r="V9" s="17"/>
      <c r="W9" s="17"/>
    </row>
    <row r="10" spans="1:20" s="17" customFormat="1" ht="17.25" customHeight="1">
      <c r="A10" s="128" t="s">
        <v>24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22"/>
      <c r="S10" s="22"/>
      <c r="T10" s="22"/>
    </row>
    <row r="11" spans="1:20" s="17" customFormat="1" ht="14.25" customHeight="1">
      <c r="A11" s="25" t="s">
        <v>25</v>
      </c>
      <c r="B11" s="25"/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7">
        <v>0</v>
      </c>
      <c r="R11" s="22"/>
      <c r="S11" s="22"/>
      <c r="T11" s="22"/>
    </row>
    <row r="12" spans="1:20" s="17" customFormat="1" ht="15" customHeight="1">
      <c r="A12" s="25"/>
      <c r="B12" s="28" t="s">
        <v>26</v>
      </c>
      <c r="C12" s="25" t="s">
        <v>27</v>
      </c>
      <c r="D12" s="25"/>
      <c r="E12" s="25" t="s">
        <v>27</v>
      </c>
      <c r="F12" s="25" t="s">
        <v>27</v>
      </c>
      <c r="G12" s="25"/>
      <c r="H12" s="25"/>
      <c r="I12" s="25"/>
      <c r="J12" s="25"/>
      <c r="K12" s="25"/>
      <c r="L12" s="25"/>
      <c r="M12" s="25"/>
      <c r="N12" s="25"/>
      <c r="O12" s="25"/>
      <c r="P12" s="25" t="s">
        <v>27</v>
      </c>
      <c r="Q12" s="25" t="s">
        <v>27</v>
      </c>
      <c r="R12" s="22"/>
      <c r="S12" s="22"/>
      <c r="T12" s="22"/>
    </row>
    <row r="13" spans="1:20" ht="17.25" customHeight="1">
      <c r="A13" s="80" t="s">
        <v>28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2"/>
      <c r="R13" s="2"/>
      <c r="S13" s="2"/>
      <c r="T13" s="2"/>
    </row>
    <row r="14" spans="1:20" ht="17.25" customHeight="1">
      <c r="A14" s="29" t="s">
        <v>29</v>
      </c>
      <c r="B14" s="28"/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7">
        <v>0</v>
      </c>
      <c r="R14" s="2"/>
      <c r="S14" s="2"/>
      <c r="T14" s="2"/>
    </row>
    <row r="15" spans="1:20" ht="15" customHeight="1">
      <c r="A15" s="29"/>
      <c r="B15" s="28" t="s">
        <v>26</v>
      </c>
      <c r="C15" s="25" t="s">
        <v>27</v>
      </c>
      <c r="D15" s="25"/>
      <c r="E15" s="25" t="s">
        <v>27</v>
      </c>
      <c r="F15" s="25" t="s">
        <v>27</v>
      </c>
      <c r="G15" s="25"/>
      <c r="H15" s="25"/>
      <c r="I15" s="25"/>
      <c r="J15" s="25"/>
      <c r="K15" s="25"/>
      <c r="L15" s="25"/>
      <c r="M15" s="25"/>
      <c r="N15" s="25"/>
      <c r="O15" s="25"/>
      <c r="P15" s="25" t="s">
        <v>27</v>
      </c>
      <c r="Q15" s="25" t="s">
        <v>27</v>
      </c>
      <c r="R15" s="2"/>
      <c r="S15" s="2"/>
      <c r="T15" s="2"/>
    </row>
    <row r="16" spans="1:20" ht="18" customHeight="1">
      <c r="A16" s="80" t="s">
        <v>30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1"/>
      <c r="R16" s="2"/>
      <c r="S16" s="2"/>
      <c r="T16" s="2"/>
    </row>
    <row r="17" spans="1:20" ht="21.75" customHeight="1">
      <c r="A17" s="132" t="s">
        <v>31</v>
      </c>
      <c r="B17" s="94" t="s">
        <v>32</v>
      </c>
      <c r="C17" s="135" t="s">
        <v>33</v>
      </c>
      <c r="D17" s="125">
        <v>30000000</v>
      </c>
      <c r="E17" s="98">
        <v>0.1</v>
      </c>
      <c r="F17" s="30" t="s">
        <v>34</v>
      </c>
      <c r="G17" s="139">
        <v>43067</v>
      </c>
      <c r="H17" s="125">
        <v>30000000</v>
      </c>
      <c r="I17" s="119"/>
      <c r="J17" s="122"/>
      <c r="K17" s="119">
        <f>28500000+450000</f>
        <v>28950000</v>
      </c>
      <c r="L17" s="125">
        <f>2794.52+30000+30000+24918.03+254.1+1402.6</f>
        <v>89369.25</v>
      </c>
      <c r="M17" s="76">
        <f>H17-K17</f>
        <v>1050000</v>
      </c>
      <c r="N17" s="90"/>
      <c r="O17" s="110"/>
      <c r="P17" s="86" t="s">
        <v>35</v>
      </c>
      <c r="Q17" s="113">
        <v>45212</v>
      </c>
      <c r="R17" s="2"/>
      <c r="S17" s="2"/>
      <c r="T17" s="2"/>
    </row>
    <row r="18" spans="1:20" ht="19.5" customHeight="1">
      <c r="A18" s="133"/>
      <c r="B18" s="117"/>
      <c r="C18" s="136"/>
      <c r="D18" s="126"/>
      <c r="E18" s="138"/>
      <c r="F18" s="30" t="s">
        <v>36</v>
      </c>
      <c r="G18" s="140"/>
      <c r="H18" s="126"/>
      <c r="I18" s="120"/>
      <c r="J18" s="123"/>
      <c r="K18" s="120"/>
      <c r="L18" s="126"/>
      <c r="M18" s="106"/>
      <c r="N18" s="116"/>
      <c r="O18" s="111"/>
      <c r="P18" s="87"/>
      <c r="Q18" s="114"/>
      <c r="R18" s="2"/>
      <c r="S18" s="2"/>
      <c r="T18" s="2"/>
    </row>
    <row r="19" spans="1:20" ht="18" customHeight="1">
      <c r="A19" s="134"/>
      <c r="B19" s="95"/>
      <c r="C19" s="137"/>
      <c r="D19" s="127"/>
      <c r="E19" s="99"/>
      <c r="F19" s="30" t="s">
        <v>37</v>
      </c>
      <c r="G19" s="141"/>
      <c r="H19" s="127"/>
      <c r="I19" s="121"/>
      <c r="J19" s="124"/>
      <c r="K19" s="121"/>
      <c r="L19" s="127"/>
      <c r="M19" s="77"/>
      <c r="N19" s="91"/>
      <c r="O19" s="112"/>
      <c r="P19" s="88"/>
      <c r="Q19" s="115"/>
      <c r="R19" s="2"/>
      <c r="S19" s="2"/>
      <c r="T19" s="2"/>
    </row>
    <row r="20" spans="1:20" ht="24.75" customHeight="1">
      <c r="A20" s="90" t="s">
        <v>38</v>
      </c>
      <c r="B20" s="94" t="s">
        <v>32</v>
      </c>
      <c r="C20" s="94" t="s">
        <v>39</v>
      </c>
      <c r="D20" s="96">
        <v>21750000</v>
      </c>
      <c r="E20" s="96">
        <v>0.1</v>
      </c>
      <c r="F20" s="30" t="s">
        <v>40</v>
      </c>
      <c r="G20" s="100">
        <v>43776</v>
      </c>
      <c r="H20" s="76">
        <v>21750000</v>
      </c>
      <c r="I20" s="96"/>
      <c r="J20" s="103"/>
      <c r="K20" s="96">
        <v>7250000</v>
      </c>
      <c r="L20" s="76">
        <f>3277.4+20066.26+14500</f>
        <v>37843.66</v>
      </c>
      <c r="M20" s="76">
        <f>H20-K20</f>
        <v>14500000</v>
      </c>
      <c r="N20" s="107"/>
      <c r="O20" s="83"/>
      <c r="P20" s="86" t="s">
        <v>41</v>
      </c>
      <c r="Q20" s="78">
        <v>44841</v>
      </c>
      <c r="R20" s="2"/>
      <c r="S20" s="2"/>
      <c r="T20" s="2"/>
    </row>
    <row r="21" spans="1:20" ht="25.5" customHeight="1">
      <c r="A21" s="116"/>
      <c r="B21" s="117"/>
      <c r="C21" s="117"/>
      <c r="D21" s="102"/>
      <c r="E21" s="102"/>
      <c r="F21" s="30" t="s">
        <v>42</v>
      </c>
      <c r="G21" s="118"/>
      <c r="H21" s="106"/>
      <c r="I21" s="102"/>
      <c r="J21" s="104"/>
      <c r="K21" s="102"/>
      <c r="L21" s="106"/>
      <c r="M21" s="106"/>
      <c r="N21" s="108"/>
      <c r="O21" s="84"/>
      <c r="P21" s="87"/>
      <c r="Q21" s="89"/>
      <c r="R21" s="2"/>
      <c r="S21" s="2"/>
      <c r="T21" s="2"/>
    </row>
    <row r="22" spans="1:20" ht="21.75" customHeight="1">
      <c r="A22" s="91"/>
      <c r="B22" s="95"/>
      <c r="C22" s="95"/>
      <c r="D22" s="97"/>
      <c r="E22" s="97"/>
      <c r="F22" s="30" t="s">
        <v>43</v>
      </c>
      <c r="G22" s="101"/>
      <c r="H22" s="77"/>
      <c r="I22" s="97"/>
      <c r="J22" s="105"/>
      <c r="K22" s="97"/>
      <c r="L22" s="77"/>
      <c r="M22" s="77"/>
      <c r="N22" s="109"/>
      <c r="O22" s="85"/>
      <c r="P22" s="88"/>
      <c r="Q22" s="79"/>
      <c r="R22" s="2"/>
      <c r="S22" s="2"/>
      <c r="T22" s="2"/>
    </row>
    <row r="23" spans="1:20" ht="49.5" customHeight="1">
      <c r="A23" s="38" t="s">
        <v>44</v>
      </c>
      <c r="B23" s="39" t="s">
        <v>32</v>
      </c>
      <c r="C23" s="40" t="s">
        <v>45</v>
      </c>
      <c r="D23" s="36">
        <v>8700000</v>
      </c>
      <c r="E23" s="41">
        <v>0.1</v>
      </c>
      <c r="F23" s="30">
        <v>44875</v>
      </c>
      <c r="G23" s="42">
        <v>44008</v>
      </c>
      <c r="H23" s="43">
        <v>8700000</v>
      </c>
      <c r="I23" s="36"/>
      <c r="J23" s="44"/>
      <c r="K23" s="36"/>
      <c r="L23" s="44">
        <f>4492.62+8700</f>
        <v>13192.619999999999</v>
      </c>
      <c r="M23" s="43">
        <f>H23-K23</f>
        <v>8700000</v>
      </c>
      <c r="N23" s="35"/>
      <c r="O23" s="36"/>
      <c r="P23" s="43" t="s">
        <v>46</v>
      </c>
      <c r="Q23" s="37">
        <v>44875</v>
      </c>
      <c r="R23" s="2"/>
      <c r="S23" s="2"/>
      <c r="T23" s="2"/>
    </row>
    <row r="24" spans="1:20" ht="30" customHeight="1">
      <c r="A24" s="90" t="s">
        <v>47</v>
      </c>
      <c r="B24" s="92" t="s">
        <v>32</v>
      </c>
      <c r="C24" s="94" t="s">
        <v>48</v>
      </c>
      <c r="D24" s="96">
        <v>28694000</v>
      </c>
      <c r="E24" s="98">
        <v>0.1</v>
      </c>
      <c r="F24" s="30" t="s">
        <v>49</v>
      </c>
      <c r="G24" s="100">
        <v>44110</v>
      </c>
      <c r="H24" s="76">
        <v>28694000</v>
      </c>
      <c r="I24" s="76"/>
      <c r="J24" s="76"/>
      <c r="K24" s="76"/>
      <c r="L24" s="76">
        <f>6820.7+28694</f>
        <v>35514.7</v>
      </c>
      <c r="M24" s="76">
        <v>28694000</v>
      </c>
      <c r="N24" s="76"/>
      <c r="O24" s="76"/>
      <c r="P24" s="76" t="s">
        <v>46</v>
      </c>
      <c r="Q24" s="78">
        <v>44875</v>
      </c>
      <c r="R24" s="2"/>
      <c r="S24" s="2"/>
      <c r="T24" s="2"/>
    </row>
    <row r="25" spans="1:20" ht="26.25" customHeight="1">
      <c r="A25" s="91"/>
      <c r="B25" s="93"/>
      <c r="C25" s="95"/>
      <c r="D25" s="97"/>
      <c r="E25" s="99"/>
      <c r="F25" s="30" t="s">
        <v>50</v>
      </c>
      <c r="G25" s="101"/>
      <c r="H25" s="77"/>
      <c r="I25" s="77"/>
      <c r="J25" s="77"/>
      <c r="K25" s="77"/>
      <c r="L25" s="77"/>
      <c r="M25" s="77"/>
      <c r="N25" s="77"/>
      <c r="O25" s="77"/>
      <c r="P25" s="77"/>
      <c r="Q25" s="79"/>
      <c r="R25" s="2"/>
      <c r="S25" s="2"/>
      <c r="T25" s="2"/>
    </row>
    <row r="26" spans="1:20" ht="46.5" customHeight="1">
      <c r="A26" s="33" t="s">
        <v>51</v>
      </c>
      <c r="B26" s="39" t="s">
        <v>32</v>
      </c>
      <c r="C26" s="40" t="s">
        <v>52</v>
      </c>
      <c r="D26" s="36">
        <v>50000000</v>
      </c>
      <c r="E26" s="45">
        <v>0.1</v>
      </c>
      <c r="F26" s="30">
        <v>45250</v>
      </c>
      <c r="G26" s="42">
        <v>44546</v>
      </c>
      <c r="H26" s="43">
        <v>50000000</v>
      </c>
      <c r="I26" s="43"/>
      <c r="J26" s="43"/>
      <c r="K26" s="43"/>
      <c r="L26" s="43">
        <f>2191.78</f>
        <v>2191.78</v>
      </c>
      <c r="M26" s="43">
        <v>50000000</v>
      </c>
      <c r="N26" s="32"/>
      <c r="O26" s="32"/>
      <c r="P26" s="32" t="s">
        <v>53</v>
      </c>
      <c r="Q26" s="34">
        <v>45250</v>
      </c>
      <c r="R26" s="2"/>
      <c r="S26" s="2"/>
      <c r="T26" s="2"/>
    </row>
    <row r="27" spans="1:20" ht="13.5" customHeight="1">
      <c r="A27" s="29"/>
      <c r="B27" s="28" t="s">
        <v>26</v>
      </c>
      <c r="C27" s="31"/>
      <c r="D27" s="46">
        <f>SUM(D17:D26)</f>
        <v>139144000</v>
      </c>
      <c r="E27" s="25" t="s">
        <v>27</v>
      </c>
      <c r="F27" s="25" t="s">
        <v>27</v>
      </c>
      <c r="G27" s="25"/>
      <c r="H27" s="46">
        <f aca="true" t="shared" si="0" ref="H27:M27">SUM(H17:H26)</f>
        <v>139144000</v>
      </c>
      <c r="I27" s="46">
        <f t="shared" si="0"/>
        <v>0</v>
      </c>
      <c r="J27" s="46">
        <f t="shared" si="0"/>
        <v>0</v>
      </c>
      <c r="K27" s="46">
        <f t="shared" si="0"/>
        <v>36200000</v>
      </c>
      <c r="L27" s="46">
        <f t="shared" si="0"/>
        <v>178112.00999999998</v>
      </c>
      <c r="M27" s="46">
        <f t="shared" si="0"/>
        <v>102944000</v>
      </c>
      <c r="N27" s="26"/>
      <c r="O27" s="47"/>
      <c r="P27" s="25" t="s">
        <v>27</v>
      </c>
      <c r="Q27" s="25" t="s">
        <v>27</v>
      </c>
      <c r="R27" s="2"/>
      <c r="S27" s="2"/>
      <c r="T27" s="2"/>
    </row>
    <row r="28" spans="1:20" ht="17.25" customHeight="1">
      <c r="A28" s="80" t="s">
        <v>54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2"/>
      <c r="R28" s="2"/>
      <c r="S28" s="2"/>
      <c r="T28" s="2"/>
    </row>
    <row r="29" spans="1:20" ht="42.75" customHeight="1">
      <c r="A29" s="31" t="s">
        <v>55</v>
      </c>
      <c r="B29" s="31" t="s">
        <v>56</v>
      </c>
      <c r="C29" s="48" t="s">
        <v>57</v>
      </c>
      <c r="D29" s="48">
        <v>93947000</v>
      </c>
      <c r="E29" s="49">
        <v>8.644499999</v>
      </c>
      <c r="F29" s="37">
        <v>45291</v>
      </c>
      <c r="G29" s="50">
        <v>44531</v>
      </c>
      <c r="H29" s="48">
        <v>93947000</v>
      </c>
      <c r="I29" s="48"/>
      <c r="J29" s="51">
        <v>653040.34</v>
      </c>
      <c r="K29" s="48">
        <v>5000000</v>
      </c>
      <c r="L29" s="51">
        <f>667499.87-1184.18+653040.34+589842.89+653040.34+631974.53+653040.34+631974.53+653040.34+653040.34</f>
        <v>5785309.34</v>
      </c>
      <c r="M29" s="48">
        <f>H29-K29</f>
        <v>88947000</v>
      </c>
      <c r="N29" s="48"/>
      <c r="O29" s="48"/>
      <c r="P29" s="52" t="s">
        <v>58</v>
      </c>
      <c r="Q29" s="37">
        <v>45291</v>
      </c>
      <c r="R29" s="2"/>
      <c r="S29" s="2"/>
      <c r="T29" s="2"/>
    </row>
    <row r="30" spans="1:20" ht="49.5" customHeight="1">
      <c r="A30" s="31" t="s">
        <v>59</v>
      </c>
      <c r="B30" s="31" t="s">
        <v>56</v>
      </c>
      <c r="C30" s="48" t="s">
        <v>60</v>
      </c>
      <c r="D30" s="48">
        <v>90000000</v>
      </c>
      <c r="E30" s="49">
        <v>8.6445</v>
      </c>
      <c r="F30" s="37">
        <v>45291</v>
      </c>
      <c r="G30" s="50">
        <v>44531</v>
      </c>
      <c r="H30" s="48">
        <v>90000000</v>
      </c>
      <c r="I30" s="48"/>
      <c r="J30" s="51">
        <f>660771.37</f>
        <v>660771.37</v>
      </c>
      <c r="K30" s="48"/>
      <c r="L30" s="51">
        <f>639456.16+660771.37+596825.75+660771.37+639456.16+660771.37+639456.16+660771.37+660771.37</f>
        <v>5819051.08</v>
      </c>
      <c r="M30" s="48">
        <f>H30</f>
        <v>90000000</v>
      </c>
      <c r="N30" s="48"/>
      <c r="O30" s="48"/>
      <c r="P30" s="52" t="s">
        <v>58</v>
      </c>
      <c r="Q30" s="37">
        <v>45291</v>
      </c>
      <c r="R30" s="2"/>
      <c r="S30" s="2"/>
      <c r="T30" s="2"/>
    </row>
    <row r="31" spans="1:20" ht="17.25" customHeight="1">
      <c r="A31" s="29"/>
      <c r="B31" s="28" t="s">
        <v>26</v>
      </c>
      <c r="C31" s="25" t="s">
        <v>27</v>
      </c>
      <c r="D31" s="53">
        <f>SUM(D29:D30)</f>
        <v>183947000</v>
      </c>
      <c r="E31" s="25" t="s">
        <v>27</v>
      </c>
      <c r="F31" s="25" t="s">
        <v>27</v>
      </c>
      <c r="G31" s="25"/>
      <c r="H31" s="53">
        <f aca="true" t="shared" si="1" ref="H31:M31">SUM(H29:H30)</f>
        <v>183947000</v>
      </c>
      <c r="I31" s="53">
        <f t="shared" si="1"/>
        <v>0</v>
      </c>
      <c r="J31" s="53">
        <f t="shared" si="1"/>
        <v>1313811.71</v>
      </c>
      <c r="K31" s="53">
        <f t="shared" si="1"/>
        <v>5000000</v>
      </c>
      <c r="L31" s="53">
        <f t="shared" si="1"/>
        <v>11604360.42</v>
      </c>
      <c r="M31" s="53">
        <f t="shared" si="1"/>
        <v>178947000</v>
      </c>
      <c r="N31" s="53"/>
      <c r="O31" s="53"/>
      <c r="P31" s="25" t="s">
        <v>27</v>
      </c>
      <c r="Q31" s="25" t="s">
        <v>27</v>
      </c>
      <c r="R31" s="2"/>
      <c r="S31" s="2"/>
      <c r="T31" s="2"/>
    </row>
    <row r="32" spans="1:20" ht="17.25" customHeight="1">
      <c r="A32" s="80" t="s">
        <v>61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2"/>
      <c r="R32" s="2"/>
      <c r="S32" s="2"/>
      <c r="T32" s="2"/>
    </row>
    <row r="33" spans="1:20" ht="13.5" customHeight="1">
      <c r="A33" s="54" t="s">
        <v>62</v>
      </c>
      <c r="B33" s="55"/>
      <c r="C33" s="56"/>
      <c r="D33" s="57"/>
      <c r="E33" s="23"/>
      <c r="F33" s="58"/>
      <c r="G33" s="59"/>
      <c r="H33" s="60"/>
      <c r="I33" s="60"/>
      <c r="J33" s="61"/>
      <c r="K33" s="60"/>
      <c r="L33" s="61"/>
      <c r="M33" s="62"/>
      <c r="N33" s="61"/>
      <c r="O33" s="61"/>
      <c r="P33" s="63"/>
      <c r="Q33" s="58"/>
      <c r="R33" s="2"/>
      <c r="S33" s="2"/>
      <c r="T33" s="2"/>
    </row>
    <row r="34" spans="1:20" ht="15.75" customHeight="1">
      <c r="A34" s="54"/>
      <c r="B34" s="64" t="s">
        <v>26</v>
      </c>
      <c r="C34" s="25" t="s">
        <v>27</v>
      </c>
      <c r="D34" s="46">
        <f>SUM(D33:D33)</f>
        <v>0</v>
      </c>
      <c r="E34" s="25" t="s">
        <v>27</v>
      </c>
      <c r="F34" s="25" t="s">
        <v>27</v>
      </c>
      <c r="G34" s="25"/>
      <c r="H34" s="46">
        <f aca="true" t="shared" si="2" ref="H34:O34">SUM(H33:H33)</f>
        <v>0</v>
      </c>
      <c r="I34" s="46">
        <f t="shared" si="2"/>
        <v>0</v>
      </c>
      <c r="J34" s="46">
        <f t="shared" si="2"/>
        <v>0</v>
      </c>
      <c r="K34" s="46">
        <f t="shared" si="2"/>
        <v>0</v>
      </c>
      <c r="L34" s="46">
        <f t="shared" si="2"/>
        <v>0</v>
      </c>
      <c r="M34" s="46">
        <f t="shared" si="2"/>
        <v>0</v>
      </c>
      <c r="N34" s="46">
        <f t="shared" si="2"/>
        <v>0</v>
      </c>
      <c r="O34" s="46">
        <f t="shared" si="2"/>
        <v>0</v>
      </c>
      <c r="P34" s="25" t="s">
        <v>27</v>
      </c>
      <c r="Q34" s="25" t="s">
        <v>27</v>
      </c>
      <c r="R34" s="2"/>
      <c r="S34" s="2"/>
      <c r="T34" s="2"/>
    </row>
    <row r="35" spans="1:20" ht="18" customHeight="1">
      <c r="A35" s="65"/>
      <c r="B35" s="66" t="s">
        <v>63</v>
      </c>
      <c r="C35" s="25" t="s">
        <v>27</v>
      </c>
      <c r="D35" s="46">
        <f>D34+D27+D31</f>
        <v>323091000</v>
      </c>
      <c r="E35" s="25" t="s">
        <v>27</v>
      </c>
      <c r="F35" s="25" t="s">
        <v>27</v>
      </c>
      <c r="G35" s="25"/>
      <c r="H35" s="46">
        <f aca="true" t="shared" si="3" ref="H35:O35">H34+H27+H31</f>
        <v>323091000</v>
      </c>
      <c r="I35" s="46">
        <f t="shared" si="3"/>
        <v>0</v>
      </c>
      <c r="J35" s="46">
        <f t="shared" si="3"/>
        <v>1313811.71</v>
      </c>
      <c r="K35" s="46">
        <f t="shared" si="3"/>
        <v>41200000</v>
      </c>
      <c r="L35" s="46">
        <f t="shared" si="3"/>
        <v>11782472.43</v>
      </c>
      <c r="M35" s="46">
        <f t="shared" si="3"/>
        <v>281891000</v>
      </c>
      <c r="N35" s="46">
        <f t="shared" si="3"/>
        <v>0</v>
      </c>
      <c r="O35" s="46">
        <f t="shared" si="3"/>
        <v>0</v>
      </c>
      <c r="P35" s="25" t="s">
        <v>27</v>
      </c>
      <c r="Q35" s="25" t="s">
        <v>27</v>
      </c>
      <c r="R35" s="2"/>
      <c r="S35" s="2"/>
      <c r="T35" s="2"/>
    </row>
    <row r="36" spans="1:20" ht="18" customHeight="1">
      <c r="A36" s="17"/>
      <c r="B36" s="67"/>
      <c r="C36" s="68"/>
      <c r="D36" s="69"/>
      <c r="E36" s="68"/>
      <c r="F36" s="68"/>
      <c r="G36" s="68"/>
      <c r="H36" s="69"/>
      <c r="I36" s="69"/>
      <c r="J36" s="69"/>
      <c r="K36" s="69"/>
      <c r="L36" s="69"/>
      <c r="M36" s="69"/>
      <c r="N36" s="69"/>
      <c r="O36" s="69"/>
      <c r="P36" s="68"/>
      <c r="Q36" s="68"/>
      <c r="R36" s="2"/>
      <c r="S36" s="2"/>
      <c r="T36" s="2"/>
    </row>
    <row r="37" spans="1:20" ht="19.5" customHeight="1">
      <c r="A37" s="70"/>
      <c r="B37" s="70" t="s">
        <v>64</v>
      </c>
      <c r="C37" s="71"/>
      <c r="D37" s="4"/>
      <c r="E37" s="4"/>
      <c r="F37" s="4"/>
      <c r="G37" s="70"/>
      <c r="H37" s="70" t="s">
        <v>65</v>
      </c>
      <c r="I37" s="4"/>
      <c r="J37" s="72"/>
      <c r="K37" s="70"/>
      <c r="L37" s="72"/>
      <c r="M37" s="73"/>
      <c r="N37" s="4"/>
      <c r="O37" s="4"/>
      <c r="P37" s="4"/>
      <c r="Q37" s="4"/>
      <c r="R37" s="2"/>
      <c r="S37" s="2"/>
      <c r="T37" s="2"/>
    </row>
    <row r="38" spans="1:20" ht="25.5" customHeight="1">
      <c r="A38" s="74"/>
      <c r="B38" s="74" t="s">
        <v>66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ht="21.75" customHeight="1"/>
    <row r="40" ht="30" customHeight="1"/>
    <row r="41" ht="40.5" customHeight="1"/>
    <row r="45" ht="12.75">
      <c r="B45" s="75"/>
    </row>
  </sheetData>
  <sheetProtection/>
  <mergeCells count="69">
    <mergeCell ref="O1:Q1"/>
    <mergeCell ref="O2:Q2"/>
    <mergeCell ref="O3:Q3"/>
    <mergeCell ref="A7:A8"/>
    <mergeCell ref="B7:B8"/>
    <mergeCell ref="C7:C8"/>
    <mergeCell ref="D7:D8"/>
    <mergeCell ref="E7:E8"/>
    <mergeCell ref="F7:F8"/>
    <mergeCell ref="G7:H7"/>
    <mergeCell ref="I7:J7"/>
    <mergeCell ref="K7:L7"/>
    <mergeCell ref="M7:N7"/>
    <mergeCell ref="O7:O8"/>
    <mergeCell ref="P7:P8"/>
    <mergeCell ref="Q7:Q8"/>
    <mergeCell ref="A10:Q10"/>
    <mergeCell ref="A13:Q13"/>
    <mergeCell ref="A16:Q16"/>
    <mergeCell ref="A17:A19"/>
    <mergeCell ref="B17:B19"/>
    <mergeCell ref="C17:C19"/>
    <mergeCell ref="D17:D19"/>
    <mergeCell ref="E17:E19"/>
    <mergeCell ref="G17:G19"/>
    <mergeCell ref="H17:H19"/>
    <mergeCell ref="I17:I19"/>
    <mergeCell ref="J17:J19"/>
    <mergeCell ref="K17:K19"/>
    <mergeCell ref="L17:L19"/>
    <mergeCell ref="M17:M19"/>
    <mergeCell ref="N17:N19"/>
    <mergeCell ref="N20:N22"/>
    <mergeCell ref="O17:O19"/>
    <mergeCell ref="P17:P19"/>
    <mergeCell ref="Q17:Q19"/>
    <mergeCell ref="A20:A22"/>
    <mergeCell ref="B20:B22"/>
    <mergeCell ref="C20:C22"/>
    <mergeCell ref="D20:D22"/>
    <mergeCell ref="E20:E22"/>
    <mergeCell ref="G20:G22"/>
    <mergeCell ref="H24:H25"/>
    <mergeCell ref="I20:I22"/>
    <mergeCell ref="J20:J22"/>
    <mergeCell ref="K20:K22"/>
    <mergeCell ref="L20:L22"/>
    <mergeCell ref="M20:M22"/>
    <mergeCell ref="H20:H22"/>
    <mergeCell ref="N24:N25"/>
    <mergeCell ref="O20:O22"/>
    <mergeCell ref="P20:P22"/>
    <mergeCell ref="Q20:Q22"/>
    <mergeCell ref="A24:A25"/>
    <mergeCell ref="B24:B25"/>
    <mergeCell ref="C24:C25"/>
    <mergeCell ref="D24:D25"/>
    <mergeCell ref="E24:E25"/>
    <mergeCell ref="G24:G25"/>
    <mergeCell ref="O24:O25"/>
    <mergeCell ref="P24:P25"/>
    <mergeCell ref="Q24:Q25"/>
    <mergeCell ref="A28:Q28"/>
    <mergeCell ref="A32:Q32"/>
    <mergeCell ref="I24:I25"/>
    <mergeCell ref="J24:J25"/>
    <mergeCell ref="K24:K25"/>
    <mergeCell ref="L24:L25"/>
    <mergeCell ref="M24:M25"/>
  </mergeCells>
  <printOptions horizontalCentered="1"/>
  <pageMargins left="0.1968503937007874" right="0.1968503937007874" top="0.07874015748031496" bottom="0.15748031496062992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PonomarevaOV</dc:creator>
  <cp:keywords/>
  <dc:description/>
  <cp:lastModifiedBy>Полянина Александра Александровна</cp:lastModifiedBy>
  <dcterms:created xsi:type="dcterms:W3CDTF">2022-09-13T06:16:18Z</dcterms:created>
  <dcterms:modified xsi:type="dcterms:W3CDTF">2022-09-19T08:06:41Z</dcterms:modified>
  <cp:category/>
  <cp:version/>
  <cp:contentType/>
  <cp:contentStatus/>
</cp:coreProperties>
</file>