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870" yWindow="2880" windowWidth="11340" windowHeight="9345" tabRatio="775" activeTab="0"/>
  </bookViews>
  <sheets>
    <sheet name="анализ" sheetId="1" r:id="rId1"/>
  </sheets>
  <definedNames>
    <definedName name="_xlnm.Print_Titles" localSheetId="0">'анализ'!$5:$6</definedName>
    <definedName name="_xlnm.Print_Area" localSheetId="0">'анализ'!$A$1:$E$119</definedName>
  </definedNames>
  <calcPr fullCalcOnLoad="1"/>
</workbook>
</file>

<file path=xl/sharedStrings.xml><?xml version="1.0" encoding="utf-8"?>
<sst xmlns="http://schemas.openxmlformats.org/spreadsheetml/2006/main" count="384" uniqueCount="235">
  <si>
    <t>Субсидии бюджетам бюджетной системы Российской Федерации (межбюджетные субсидии)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</si>
  <si>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</si>
  <si>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</si>
  <si>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</si>
  <si>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</si>
  <si>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</si>
  <si>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</si>
  <si>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</si>
  <si>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</si>
  <si>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</si>
  <si>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</si>
  <si>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000 1 13 02000 00 0000 130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</si>
  <si>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</si>
  <si>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</si>
  <si>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</si>
  <si>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</si>
  <si>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</si>
  <si>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</si>
  <si>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</si>
  <si>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</si>
  <si>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</si>
  <si>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</si>
  <si>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</si>
  <si>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</si>
  <si>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</si>
  <si>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000 1 13 00000 00 0000 000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</si>
  <si>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</si>
  <si>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</si>
  <si>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</si>
  <si>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</si>
  <si>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</si>
  <si>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</si>
  <si>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</si>
  <si>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</si>
  <si>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000 1 06 00000 00 0000 000</t>
  </si>
  <si>
    <t>Налоги на имущество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</si>
  <si>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</si>
  <si>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</si>
  <si>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</si>
  <si>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</si>
  <si>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</si>
  <si>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</si>
  <si>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</si>
  <si>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</si>
  <si>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</si>
  <si>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000 1 11 00000 00 0000 000</t>
  </si>
  <si>
    <t>000 1 16 06000 01 0000 140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</si>
  <si>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</si>
  <si>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</si>
  <si>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</si>
  <si>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</si>
  <si>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</si>
  <si>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ИТОГО ДОХОДОВ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</si>
  <si>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</si>
  <si>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</si>
  <si>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</si>
  <si>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</si>
  <si>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</si>
  <si>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</si>
  <si>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000 1 05 01000 00 0000 110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</si>
  <si>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</si>
  <si>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</si>
  <si>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000 1 17 00000 00 0000 000</t>
  </si>
  <si>
    <t>Прочие неналоговые доходы</t>
  </si>
  <si>
    <t>000 2 18 00000 00 0000 000</t>
  </si>
  <si>
    <t>000 2 19 00000 00 0000 000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</si>
  <si>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</si>
  <si>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</si>
  <si>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</si>
  <si>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темп роста 2019 г. к 2018 г.</t>
  </si>
  <si>
    <t>темп роста 2020 г. к 2019 г.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</si>
  <si>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</si>
  <si>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</si>
  <si>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</si>
  <si>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</si>
  <si>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</si>
  <si>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</si>
  <si>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</si>
  <si>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000 1 01 02010 01 0000 110</t>
  </si>
  <si>
    <t>0001 03 02230 01 0000 110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</si>
  <si>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</si>
  <si>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</si>
  <si>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</si>
  <si>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</si>
  <si>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</si>
  <si>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</si>
  <si>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</si>
  <si>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000 1 05 01011 01 0000 110</t>
  </si>
  <si>
    <t>Налог, взимаемый с налогоплательщиков, выбравших в качестве объекта налогообложения  доходы</t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</si>
  <si>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</si>
  <si>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</si>
  <si>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</si>
  <si>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</si>
  <si>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</si>
  <si>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</si>
  <si>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</si>
  <si>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</si>
  <si>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</si>
  <si>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</si>
  <si>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</si>
  <si>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</si>
  <si>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</si>
  <si>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физичесих лиц, обладающих земельным участком, расположенным в границах городских округов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</si>
  <si>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</si>
  <si>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</si>
  <si>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</si>
  <si>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</si>
  <si>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</si>
  <si>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</si>
  <si>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</si>
  <si>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</si>
  <si>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</si>
  <si>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</si>
  <si>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</si>
  <si>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</si>
  <si>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</si>
  <si>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</si>
  <si>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</si>
  <si>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</si>
  <si>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</si>
  <si>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</si>
  <si>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</si>
  <si>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</si>
  <si>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</si>
  <si>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</si>
  <si>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</si>
  <si>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</si>
  <si>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</si>
  <si>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</si>
  <si>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000 1 13 02994 04 0000 130</t>
  </si>
  <si>
    <t>Прочие доходы от компенсации затрат бюджетов городских округов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</si>
  <si>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</si>
  <si>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</si>
  <si>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</si>
  <si>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</si>
  <si>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</si>
  <si>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119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пунктами 1 и 2 статьи 120, статьями 125, 126, 126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129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135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Налогового кодекса Российской Федерации</t>
    </r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</si>
  <si>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</si>
  <si>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</si>
  <si>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</si>
  <si>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</si>
  <si>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000 1 16 30030 01 0000 140</t>
  </si>
  <si>
    <t>000 1 16 33040 04 0000 140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</si>
  <si>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</si>
  <si>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000 1 16 90040 04 0000 140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</si>
  <si>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</si>
  <si>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000 1 17 01040 04 0000 180</t>
  </si>
  <si>
    <t>Невыясненные поступления, зачисляемые в бюджеты городских округов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</si>
  <si>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</si>
  <si>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 городской среды</t>
  </si>
  <si>
    <t xml:space="preserve">Субсидии бюджетам городских округов на реализацию мероприятий государственной программы Российской Федерации "Доступная среда" на 2011 - 2020 годы
</t>
  </si>
  <si>
    <t>темп роста 2021 г. к 2020 г.</t>
  </si>
  <si>
    <t>Примечание: * Коды классификации доходов, применяемые, начиная с бюджетов 2019 года</t>
  </si>
  <si>
    <t xml:space="preserve">000 2 02 10000 00 0000 151 
   000 2 02 10000 00 0000 150*
</t>
  </si>
  <si>
    <t>000 2 02 15001 04 0000 151
  000 2 02 15001 04 0000 150*</t>
  </si>
  <si>
    <t>Дотации бюджетам городских округов на выравнивание бюджетной обеспеченнности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</si>
  <si>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</si>
  <si>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</si>
  <si>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000 2 02 15002 04 0000 151 
000 2 02 15002 04 0000 150 ⃰ </t>
  </si>
  <si>
    <t>000 2 02 15010 04 0000 151
  000 2 02 15010 04 0000 150*</t>
  </si>
  <si>
    <t>000 2 02 20000 00 0000 151                                                 000 2 02 20000 00 0000 150*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</si>
  <si>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</si>
  <si>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Субсидии бюджетам городских округов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</si>
  <si>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25467 04 0000 151
  000 2 02 25467 04 0000 150*</t>
  </si>
  <si>
    <t>000 2 02 25159 04 0000 151
  000 2 02 25159 04 0000 150*</t>
  </si>
  <si>
    <t>000 2 02 25027 04 0000 151
  000 2 02 25027 04 0000 150*</t>
  </si>
  <si>
    <t>000 2 02 20041 04 0000 151                                                                                                         000 2 02 20041 04 0000 150 ⃰</t>
  </si>
  <si>
    <t xml:space="preserve"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</si>
  <si>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25519 04 0000 151
  000 2 02 25519 04 0000 150*</t>
  </si>
  <si>
    <t>000 2 02 25555 04 0000 151
  000 2 02 25555 04 0000 150*</t>
  </si>
  <si>
    <t>Прочие субсидии бюджетам городских округов</t>
  </si>
  <si>
    <t>000 2 02 30000 00 0000 151                                                                                                   000 2 02 30000 00 0000 150 ⃰</t>
  </si>
  <si>
    <t>000 2 02 29999 04 0000 151                                                                                                  000 2 02 29999 04 0000 150*</t>
  </si>
  <si>
    <t>000 2 02 30027 04 0000 151                                                                                            000 2 02 30027 04 0000 150*</t>
  </si>
  <si>
    <t>000 2 02 30029 04 0000 151                                                                                           000 2 02 30029 04 0000 150*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</si>
  <si>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</si>
  <si>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</si>
  <si>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35120 04 0000 151
000 2 02 35120 04 0000 150 ⃰</t>
  </si>
  <si>
    <t>000 2 02 35930 04 0000 151                                                              000 2 02 35930 04 0000 150*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</si>
  <si>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</si>
  <si>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</si>
  <si>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000 2 02 40000 00 0000 151
000 2 02 40000 00 0000 150 ⃰</t>
  </si>
  <si>
    <t>000 2 02 39999 04 0000 151                                                                                                                                      000 2 02 39999 04 0000 150*</t>
  </si>
  <si>
    <t>Прочие межбюджетные трансферы, передаваемые бюджетам городских округов</t>
  </si>
  <si>
    <t xml:space="preserve">000 2 02 49999 04 0000 151 
000 2 02 49999 04 0000 150 ⃰ </t>
  </si>
  <si>
    <t>Прочие безвозмездные поступления</t>
  </si>
  <si>
    <t>Прочие безвозмездные поступления в бюджеты городских округов</t>
  </si>
  <si>
    <t>000 1 12 01041 01 0000 120</t>
  </si>
  <si>
    <t xml:space="preserve">Плата за размещение отходов производства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</si>
  <si>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</si>
  <si>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000 1 12 01042 01 0000 120</t>
  </si>
  <si>
    <t>Плата за размещение твердых коммунальных отходов</t>
  </si>
  <si>
    <t>000 2 02 27112 04 0000 150 ⃰</t>
  </si>
  <si>
    <t>Субсидии бюджетам городских округов на софинансирование капитальных вложений в объекты муниципальной собственности</t>
  </si>
  <si>
    <t>000 1 14 02042 04 0000 410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</si>
  <si>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</si>
  <si>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темп роста 2022 г. к 2021 г.</t>
  </si>
  <si>
    <t>0001 03 02231 01 0000 110</t>
  </si>
  <si>
    <t>0001 03 02241 01 0000 110</t>
  </si>
  <si>
    <t>0001 03 02261 01 0000 110</t>
  </si>
  <si>
    <t>0001 03 02251 01 0000 110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</si>
  <si>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</si>
  <si>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</si>
  <si>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</si>
  <si>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</si>
  <si>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денежные взыскания (штрафы) за правонарушения в области дорожного движения</t>
  </si>
  <si>
    <t>000 2 07 00000 00 0000 180
000 2 07 00000 00 0000 150 ⃰</t>
  </si>
  <si>
    <t xml:space="preserve">000 2 07 04050 04 0000 180
000 2 07 04050 04 0000 150 ⃰ 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</si>
  <si>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</si>
  <si>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</si>
  <si>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000 2 02 20077 04 0000 150</t>
  </si>
  <si>
    <t>000 2 02 25228 04 0000 150</t>
  </si>
  <si>
    <t xml:space="preserve">Субсидии бюджетам городских округов на оснащение объектов спортивной инфраструктуры спортивно-технологическим оборудованием
</t>
  </si>
  <si>
    <t>000 2 02 25527 04 0000 150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</si>
  <si>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</si>
  <si>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</si>
  <si>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</si>
  <si>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000 2 02 39998 04 0000 150</t>
  </si>
  <si>
    <t>Единая субвенция бюджетам городских округов</t>
  </si>
  <si>
    <t>000 2 02 45159 04 0000 150</t>
  </si>
  <si>
    <t>000 2 02 45454 04 0000 150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</si>
  <si>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</si>
  <si>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Межбюджетные трансферты, передаваемые бюджетам городских округов на создание модельных муниципальных библиотек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</si>
  <si>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</si>
  <si>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</si>
  <si>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000 2 02 35469 04 0000 150</t>
  </si>
  <si>
    <t>Субвенции бюджетам городских округов на проведение Всероссийской переписи населения 2020 года</t>
  </si>
  <si>
    <t>000 2 02 45453 04 0000 150</t>
  </si>
  <si>
    <t>Межбюджетные трансферты, передаваемые бюджетам городских округов на создание виртуальных концертных залов</t>
  </si>
  <si>
    <t>Сведения о доходах бюджета по видам доходов на 2020 год и на плановый период 2021 и 2022 годов в сравнении с ожижаемым исполнением за 2019 год (оценка текущего финансового года) и отчетом за 2018 год</t>
  </si>
  <si>
    <t>2018 год            (исполнение), руб.</t>
  </si>
  <si>
    <t>2019 год            (ожидаемая оценка), руб.</t>
  </si>
  <si>
    <t>2020 год            (проект РСД), руб.</t>
  </si>
  <si>
    <t>2021 год            (проект РСД), руб.</t>
  </si>
  <si>
    <t>2022 год            (проект РСД),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</si>
</sst>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0"/>
    <numFmt numFmtId="189" formatCode="#,##0.0000"/>
    <numFmt numFmtId="190" formatCode="#,##0.00000"/>
    <numFmt numFmtId="191" formatCode="0.0%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4" fontId="21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4" fontId="22" fillId="24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4" fontId="21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4" fontId="21" fillId="25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3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justify" vertical="center" wrapText="1"/>
    </xf>
    <xf numFmtId="2" fontId="21" fillId="24" borderId="10" xfId="0" applyNumberFormat="1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24" borderId="0" xfId="0" applyFont="1" applyFill="1" applyAlignment="1">
      <alignment/>
    </xf>
    <xf numFmtId="0" fontId="22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25" borderId="10" xfId="0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4" fontId="24" fillId="24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24" fillId="25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1" fillId="24" borderId="10" xfId="0" applyNumberFormat="1" applyFont="1" applyFill="1" applyBorder="1" applyAlignment="1">
      <alignment horizontal="left" vertical="center" wrapText="1"/>
    </xf>
    <xf numFmtId="49" fontId="21" fillId="24" borderId="10" xfId="0" applyNumberFormat="1" applyFont="1" applyFill="1" applyBorder="1" applyAlignment="1">
      <alignment vertical="center" wrapText="1"/>
    </xf>
    <xf numFmtId="2" fontId="24" fillId="24" borderId="10" xfId="0" applyNumberFormat="1" applyFont="1" applyFill="1" applyBorder="1" applyAlignment="1">
      <alignment horizontal="justify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1" fillId="0" borderId="0" xfId="0" applyNumberFormat="1" applyFont="1" applyBorder="1" applyAlignment="1">
      <alignment wrapText="1"/>
    </xf>
    <xf numFmtId="4" fontId="23" fillId="25" borderId="10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" fontId="21" fillId="0" borderId="0" xfId="0" applyNumberFormat="1" applyFont="1" applyFill="1" applyAlignment="1">
      <alignment horizontal="center"/>
    </xf>
    <xf numFmtId="0" fontId="21" fillId="25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right" vertical="center"/>
    </xf>
    <xf numFmtId="49" fontId="26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22"/>
  <sheetViews>
    <sheetView tabSelected="1" zoomScalePageLayoutView="0" workbookViewId="0" topLeftCell="A91">
      <selection activeCell="G6" sqref="G6"/>
    </sheetView>
  </sheetViews>
  <sheetFormatPr defaultColWidth="9.00390625" defaultRowHeight="12.75"/>
  <cols>
    <col min="1" max="1" width="26.875" style="1" customWidth="1"/>
    <col min="2" max="2" width="46.25390625" style="1" customWidth="1"/>
    <col min="3" max="7" width="16.00390625" style="3" customWidth="1"/>
    <col min="8" max="8" width="8.625" style="3" customWidth="1"/>
    <col min="9" max="9" width="8.25390625" style="3" customWidth="1"/>
    <col min="10" max="10" width="8.00390625" style="3" customWidth="1"/>
    <col min="11" max="11" width="7.25390625" style="3" customWidth="1"/>
    <col min="12" max="12" width="9.125" style="1" customWidth="1"/>
    <col min="13" max="13" width="10.00390625" style="1" bestFit="1" customWidth="1"/>
    <col min="14" max="16384" width="9.125" style="1" customWidth="1"/>
  </cols>
  <sheetData>
    <row r="1" ht="12.75">
      <c r="B1" s="2"/>
    </row>
    <row r="2" ht="12.75">
      <c r="B2" s="2"/>
    </row>
    <row r="3" spans="1:11" ht="46.5" customHeight="1">
      <c r="A3" s="62" t="s">
        <v>229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3:11" ht="12.75">
      <c r="C4" s="57"/>
      <c r="D4" s="58"/>
      <c r="E4" s="58"/>
      <c r="F4" s="58"/>
      <c r="G4" s="58"/>
      <c r="H4" s="57"/>
      <c r="I4" s="57"/>
      <c r="J4" s="57"/>
      <c r="K4" s="57"/>
    </row>
    <row r="5" spans="1:11" ht="56.25" customHeight="1">
      <c r="A5" s="4" t="s">
        <v>12</v>
      </c>
      <c r="B5" s="5" t="s">
        <v>13</v>
      </c>
      <c r="C5" s="4" t="s">
        <v>230</v>
      </c>
      <c r="D5" s="4" t="s">
        <v>231</v>
      </c>
      <c r="E5" s="4" t="s">
        <v>232</v>
      </c>
      <c r="F5" s="4" t="s">
        <v>233</v>
      </c>
      <c r="G5" s="4" t="s">
        <v>234</v>
      </c>
      <c r="H5" s="4" t="s">
        <v>69</v>
      </c>
      <c r="I5" s="4" t="s">
        <v>70</v>
      </c>
      <c r="J5" s="4" t="s">
        <v>151</v>
      </c>
      <c r="K5" s="4" t="s">
        <v>196</v>
      </c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14</v>
      </c>
      <c r="B7" s="8" t="s">
        <v>15</v>
      </c>
      <c r="C7" s="9">
        <f>C8+C44</f>
        <v>910648956.0099999</v>
      </c>
      <c r="D7" s="9">
        <f>D8+D44</f>
        <v>904129076.93</v>
      </c>
      <c r="E7" s="9">
        <f>E8+E44</f>
        <v>929608818.61</v>
      </c>
      <c r="F7" s="9">
        <f>F8+F44</f>
        <v>953897739.49</v>
      </c>
      <c r="G7" s="9">
        <f>G8+G44</f>
        <v>988899575.87</v>
      </c>
      <c r="H7" s="37">
        <f aca="true" t="shared" si="0" ref="H7:K8">D7/C7</f>
        <v>0.9928404034979992</v>
      </c>
      <c r="I7" s="37">
        <f t="shared" si="0"/>
        <v>1.028181531077971</v>
      </c>
      <c r="J7" s="37">
        <f t="shared" si="0"/>
        <v>1.0261281093657417</v>
      </c>
      <c r="K7" s="37">
        <f t="shared" si="0"/>
        <v>1.0366934891770618</v>
      </c>
    </row>
    <row r="8" spans="1:11" ht="13.5">
      <c r="A8" s="7"/>
      <c r="B8" s="10" t="s">
        <v>16</v>
      </c>
      <c r="C8" s="11">
        <f>C10+C16+C26+C36+C41</f>
        <v>770522130.3499999</v>
      </c>
      <c r="D8" s="53">
        <f>D10+D16+D26+D36+D41</f>
        <v>787753039</v>
      </c>
      <c r="E8" s="53">
        <f>E10+E16+E26+E36+E41</f>
        <v>796943602</v>
      </c>
      <c r="F8" s="53">
        <f>F10+F16+F26+F36+F41</f>
        <v>827122645</v>
      </c>
      <c r="G8" s="53">
        <f>G10+G16+G26+G36+G41</f>
        <v>858401655</v>
      </c>
      <c r="H8" s="37">
        <f t="shared" si="0"/>
        <v>1.022362639528826</v>
      </c>
      <c r="I8" s="37">
        <f t="shared" si="0"/>
        <v>1.0116668074193238</v>
      </c>
      <c r="J8" s="37">
        <f t="shared" si="0"/>
        <v>1.0378684801838713</v>
      </c>
      <c r="K8" s="37">
        <f t="shared" si="0"/>
        <v>1.0378166529342212</v>
      </c>
    </row>
    <row r="9" spans="1:11" ht="13.5">
      <c r="A9" s="7"/>
      <c r="B9" s="10" t="s">
        <v>17</v>
      </c>
      <c r="C9" s="9"/>
      <c r="D9" s="9"/>
      <c r="E9" s="9"/>
      <c r="F9" s="9"/>
      <c r="G9" s="9"/>
      <c r="H9" s="37"/>
      <c r="I9" s="37"/>
      <c r="J9" s="37"/>
      <c r="K9" s="37"/>
    </row>
    <row r="10" spans="1:11" ht="12.75">
      <c r="A10" s="12" t="s">
        <v>18</v>
      </c>
      <c r="B10" s="13" t="s">
        <v>19</v>
      </c>
      <c r="C10" s="14">
        <f>C11</f>
        <v>682215675.27</v>
      </c>
      <c r="D10" s="14">
        <f>D11</f>
        <v>702425000</v>
      </c>
      <c r="E10" s="14">
        <f>E11</f>
        <v>709578000</v>
      </c>
      <c r="F10" s="14">
        <f>F11</f>
        <v>737928000</v>
      </c>
      <c r="G10" s="14">
        <f>G11</f>
        <v>767411000</v>
      </c>
      <c r="H10" s="37">
        <f aca="true" t="shared" si="1" ref="H10:H43">D10/C10</f>
        <v>1.0296230729702918</v>
      </c>
      <c r="I10" s="37">
        <f aca="true" t="shared" si="2" ref="I10:I42">E10/D10</f>
        <v>1.010183293590063</v>
      </c>
      <c r="J10" s="37">
        <f aca="true" t="shared" si="3" ref="J10:K43">F10/E10</f>
        <v>1.0399533243702594</v>
      </c>
      <c r="K10" s="37">
        <f t="shared" si="3"/>
        <v>1.0399537624266866</v>
      </c>
    </row>
    <row r="11" spans="1:11" s="20" customFormat="1" ht="12.75">
      <c r="A11" s="41" t="s">
        <v>20</v>
      </c>
      <c r="B11" s="42" t="s">
        <v>21</v>
      </c>
      <c r="C11" s="43">
        <f>C12+C13+C14+C15</f>
        <v>682215675.27</v>
      </c>
      <c r="D11" s="43">
        <f>D12+D13+D14+D15</f>
        <v>702425000</v>
      </c>
      <c r="E11" s="43">
        <f>E12+E13+E14+E15</f>
        <v>709578000</v>
      </c>
      <c r="F11" s="43">
        <f>F12+F13+F14+F15</f>
        <v>737928000</v>
      </c>
      <c r="G11" s="43">
        <f>G12+G13+G14+G15</f>
        <v>767411000</v>
      </c>
      <c r="H11" s="44">
        <f t="shared" si="1"/>
        <v>1.0296230729702918</v>
      </c>
      <c r="I11" s="44">
        <f t="shared" si="2"/>
        <v>1.010183293590063</v>
      </c>
      <c r="J11" s="44">
        <f t="shared" si="3"/>
        <v>1.0399533243702594</v>
      </c>
      <c r="K11" s="44">
        <f t="shared" si="3"/>
        <v>1.0399537624266866</v>
      </c>
    </row>
    <row r="12" spans="1:11" ht="70.5" customHeight="1">
      <c r="A12" s="39" t="s">
        <v>78</v>
      </c>
      <c r="B12" s="18" t="s">
        <v>71</v>
      </c>
      <c r="C12" s="16">
        <v>681179773.99</v>
      </c>
      <c r="D12" s="16">
        <v>700855000</v>
      </c>
      <c r="E12" s="16">
        <v>707930000</v>
      </c>
      <c r="F12" s="16">
        <v>736247000</v>
      </c>
      <c r="G12" s="16">
        <v>765697000</v>
      </c>
      <c r="H12" s="38">
        <f t="shared" si="1"/>
        <v>1.0288840431869442</v>
      </c>
      <c r="I12" s="38">
        <f t="shared" si="2"/>
        <v>1.0100948127644092</v>
      </c>
      <c r="J12" s="38">
        <f t="shared" si="3"/>
        <v>1.0399997174861921</v>
      </c>
      <c r="K12" s="38">
        <f t="shared" si="3"/>
        <v>1.0400001629887796</v>
      </c>
    </row>
    <row r="13" spans="1:11" ht="114.75">
      <c r="A13" s="39" t="s">
        <v>72</v>
      </c>
      <c r="B13" s="18" t="s">
        <v>73</v>
      </c>
      <c r="C13" s="16">
        <v>448812.91</v>
      </c>
      <c r="D13" s="16">
        <v>550000</v>
      </c>
      <c r="E13" s="16">
        <v>577000</v>
      </c>
      <c r="F13" s="16">
        <v>589000</v>
      </c>
      <c r="G13" s="16">
        <v>600000</v>
      </c>
      <c r="H13" s="38">
        <f t="shared" si="1"/>
        <v>1.2254549451351566</v>
      </c>
      <c r="I13" s="38">
        <f t="shared" si="2"/>
        <v>1.049090909090909</v>
      </c>
      <c r="J13" s="38">
        <f t="shared" si="3"/>
        <v>1.0207972270363952</v>
      </c>
      <c r="K13" s="38">
        <f t="shared" si="3"/>
        <v>1.0186757215619695</v>
      </c>
    </row>
    <row r="14" spans="1:11" ht="51">
      <c r="A14" s="39" t="s">
        <v>74</v>
      </c>
      <c r="B14" s="18" t="s">
        <v>75</v>
      </c>
      <c r="C14" s="16">
        <v>587653.87</v>
      </c>
      <c r="D14" s="16">
        <v>1020000</v>
      </c>
      <c r="E14" s="16">
        <v>1071000</v>
      </c>
      <c r="F14" s="16">
        <v>1092000</v>
      </c>
      <c r="G14" s="16">
        <v>1114000</v>
      </c>
      <c r="H14" s="38">
        <f t="shared" si="1"/>
        <v>1.7357156177666284</v>
      </c>
      <c r="I14" s="38">
        <f t="shared" si="2"/>
        <v>1.05</v>
      </c>
      <c r="J14" s="38">
        <f t="shared" si="3"/>
        <v>1.0196078431372548</v>
      </c>
      <c r="K14" s="38">
        <f t="shared" si="3"/>
        <v>1.02014652014652</v>
      </c>
    </row>
    <row r="15" spans="1:11" ht="92.25">
      <c r="A15" s="39" t="s">
        <v>76</v>
      </c>
      <c r="B15" s="18" t="s">
        <v>77</v>
      </c>
      <c r="C15" s="16">
        <v>-565.5</v>
      </c>
      <c r="D15" s="16">
        <v>0</v>
      </c>
      <c r="E15" s="16">
        <v>0</v>
      </c>
      <c r="F15" s="16">
        <v>0</v>
      </c>
      <c r="G15" s="16">
        <v>0</v>
      </c>
      <c r="H15" s="38" t="s">
        <v>68</v>
      </c>
      <c r="I15" s="38" t="s">
        <v>68</v>
      </c>
      <c r="J15" s="38" t="s">
        <v>68</v>
      </c>
      <c r="K15" s="38" t="s">
        <v>68</v>
      </c>
    </row>
    <row r="16" spans="1:11" ht="25.5">
      <c r="A16" s="12" t="s">
        <v>53</v>
      </c>
      <c r="B16" s="17" t="s">
        <v>54</v>
      </c>
      <c r="C16" s="14">
        <f>C17</f>
        <v>7108839.739999999</v>
      </c>
      <c r="D16" s="14">
        <f>D17</f>
        <v>8717039</v>
      </c>
      <c r="E16" s="14">
        <f>E17</f>
        <v>7773602</v>
      </c>
      <c r="F16" s="14">
        <f>F17</f>
        <v>8252645</v>
      </c>
      <c r="G16" s="14">
        <f>G17</f>
        <v>8669655</v>
      </c>
      <c r="H16" s="37">
        <f t="shared" si="1"/>
        <v>1.2262252799076325</v>
      </c>
      <c r="I16" s="37">
        <f t="shared" si="2"/>
        <v>0.8917709327674225</v>
      </c>
      <c r="J16" s="37">
        <f t="shared" si="3"/>
        <v>1.0616243280785407</v>
      </c>
      <c r="K16" s="37">
        <f t="shared" si="3"/>
        <v>1.050530466292928</v>
      </c>
    </row>
    <row r="17" spans="1:11" s="20" customFormat="1" ht="38.25">
      <c r="A17" s="41" t="s">
        <v>55</v>
      </c>
      <c r="B17" s="45" t="s">
        <v>56</v>
      </c>
      <c r="C17" s="43">
        <f>C18+C20+C22+C24</f>
        <v>7108839.739999999</v>
      </c>
      <c r="D17" s="43">
        <f>D18+D20+D22+D24</f>
        <v>8717039</v>
      </c>
      <c r="E17" s="43">
        <f>E18+E20+E22+E24</f>
        <v>7773602</v>
      </c>
      <c r="F17" s="43">
        <f>F18+F20+F22+F24</f>
        <v>8252645</v>
      </c>
      <c r="G17" s="43">
        <f>G18+G20+G22+G24</f>
        <v>8669655</v>
      </c>
      <c r="H17" s="44">
        <f t="shared" si="1"/>
        <v>1.2262252799076325</v>
      </c>
      <c r="I17" s="44">
        <f t="shared" si="2"/>
        <v>0.8917709327674225</v>
      </c>
      <c r="J17" s="44">
        <f t="shared" si="3"/>
        <v>1.0616243280785407</v>
      </c>
      <c r="K17" s="44">
        <f t="shared" si="3"/>
        <v>1.050530466292928</v>
      </c>
    </row>
    <row r="18" spans="1:11" ht="76.5">
      <c r="A18" s="39" t="s">
        <v>79</v>
      </c>
      <c r="B18" s="18" t="s">
        <v>80</v>
      </c>
      <c r="C18" s="16">
        <v>3167452.48</v>
      </c>
      <c r="D18" s="16">
        <f>D19</f>
        <v>3665404</v>
      </c>
      <c r="E18" s="16">
        <f>E19</f>
        <v>2816941</v>
      </c>
      <c r="F18" s="16">
        <f>F19</f>
        <v>2984637</v>
      </c>
      <c r="G18" s="16">
        <f>G19</f>
        <v>3135451</v>
      </c>
      <c r="H18" s="38">
        <f t="shared" si="1"/>
        <v>1.1572088367999762</v>
      </c>
      <c r="I18" s="38">
        <f t="shared" si="2"/>
        <v>0.7685212871487017</v>
      </c>
      <c r="J18" s="38">
        <f t="shared" si="3"/>
        <v>1.0595312432883757</v>
      </c>
      <c r="K18" s="38">
        <f t="shared" si="3"/>
        <v>1.050530097965012</v>
      </c>
    </row>
    <row r="19" spans="1:11" ht="116.25" customHeight="1">
      <c r="A19" s="39" t="s">
        <v>197</v>
      </c>
      <c r="B19" s="18" t="s">
        <v>201</v>
      </c>
      <c r="C19" s="16">
        <v>0</v>
      </c>
      <c r="D19" s="16">
        <v>3665404</v>
      </c>
      <c r="E19" s="16">
        <v>2816941</v>
      </c>
      <c r="F19" s="16">
        <v>2984637</v>
      </c>
      <c r="G19" s="16">
        <v>3135451</v>
      </c>
      <c r="H19" s="38" t="s">
        <v>68</v>
      </c>
      <c r="I19" s="38">
        <f t="shared" si="2"/>
        <v>0.7685212871487017</v>
      </c>
      <c r="J19" s="38">
        <f t="shared" si="3"/>
        <v>1.0595312432883757</v>
      </c>
      <c r="K19" s="38">
        <f t="shared" si="3"/>
        <v>1.050530097965012</v>
      </c>
    </row>
    <row r="20" spans="1:11" ht="94.5" customHeight="1">
      <c r="A20" s="39" t="s">
        <v>81</v>
      </c>
      <c r="B20" s="18" t="s">
        <v>82</v>
      </c>
      <c r="C20" s="16">
        <v>30504.67</v>
      </c>
      <c r="D20" s="16">
        <f>D21</f>
        <v>27867</v>
      </c>
      <c r="E20" s="16">
        <f>E21</f>
        <v>18600</v>
      </c>
      <c r="F20" s="16">
        <f>F21</f>
        <v>19106</v>
      </c>
      <c r="G20" s="16">
        <f>G21</f>
        <v>20072</v>
      </c>
      <c r="H20" s="38">
        <f t="shared" si="1"/>
        <v>0.9135322558808209</v>
      </c>
      <c r="I20" s="38">
        <f t="shared" si="2"/>
        <v>0.667456130907525</v>
      </c>
      <c r="J20" s="38">
        <f t="shared" si="3"/>
        <v>1.0272043010752687</v>
      </c>
      <c r="K20" s="38">
        <f t="shared" si="3"/>
        <v>1.0505600334973306</v>
      </c>
    </row>
    <row r="21" spans="1:11" ht="131.25" customHeight="1">
      <c r="A21" s="39" t="s">
        <v>198</v>
      </c>
      <c r="B21" s="18" t="s">
        <v>202</v>
      </c>
      <c r="C21" s="16">
        <v>0</v>
      </c>
      <c r="D21" s="16">
        <v>27867</v>
      </c>
      <c r="E21" s="16">
        <v>18600</v>
      </c>
      <c r="F21" s="16">
        <v>19106</v>
      </c>
      <c r="G21" s="16">
        <v>20072</v>
      </c>
      <c r="H21" s="38" t="s">
        <v>68</v>
      </c>
      <c r="I21" s="38">
        <f t="shared" si="2"/>
        <v>0.667456130907525</v>
      </c>
      <c r="J21" s="38">
        <f t="shared" si="3"/>
        <v>1.0272043010752687</v>
      </c>
      <c r="K21" s="38">
        <f t="shared" si="3"/>
        <v>1.0505600334973306</v>
      </c>
    </row>
    <row r="22" spans="1:11" ht="76.5">
      <c r="A22" s="39" t="s">
        <v>83</v>
      </c>
      <c r="B22" s="18" t="s">
        <v>84</v>
      </c>
      <c r="C22" s="16">
        <v>4620571.63</v>
      </c>
      <c r="D22" s="16">
        <f>D23</f>
        <v>5023768</v>
      </c>
      <c r="E22" s="16">
        <f>E23</f>
        <v>4938061</v>
      </c>
      <c r="F22" s="16">
        <f>F23</f>
        <v>5248902</v>
      </c>
      <c r="G22" s="16">
        <f>G23</f>
        <v>5514132</v>
      </c>
      <c r="H22" s="38">
        <f t="shared" si="1"/>
        <v>1.0872611447861051</v>
      </c>
      <c r="I22" s="38">
        <f t="shared" si="2"/>
        <v>0.9829396978522894</v>
      </c>
      <c r="J22" s="38">
        <f t="shared" si="3"/>
        <v>1.0629479870742788</v>
      </c>
      <c r="K22" s="38">
        <f t="shared" si="3"/>
        <v>1.050530568107387</v>
      </c>
    </row>
    <row r="23" spans="1:11" ht="127.5">
      <c r="A23" s="39" t="s">
        <v>200</v>
      </c>
      <c r="B23" s="18" t="s">
        <v>203</v>
      </c>
      <c r="C23" s="16">
        <v>0</v>
      </c>
      <c r="D23" s="16">
        <v>5023768</v>
      </c>
      <c r="E23" s="16">
        <v>4938061</v>
      </c>
      <c r="F23" s="16">
        <v>5248902</v>
      </c>
      <c r="G23" s="16">
        <v>5514132</v>
      </c>
      <c r="H23" s="38" t="s">
        <v>68</v>
      </c>
      <c r="I23" s="38">
        <f t="shared" si="2"/>
        <v>0.9829396978522894</v>
      </c>
      <c r="J23" s="38">
        <f t="shared" si="3"/>
        <v>1.0629479870742788</v>
      </c>
      <c r="K23" s="38">
        <f t="shared" si="3"/>
        <v>1.050530568107387</v>
      </c>
    </row>
    <row r="24" spans="1:11" ht="76.5">
      <c r="A24" s="39" t="s">
        <v>85</v>
      </c>
      <c r="B24" s="18" t="s">
        <v>86</v>
      </c>
      <c r="C24" s="16">
        <v>-709689.04</v>
      </c>
      <c r="D24" s="16">
        <f>D25</f>
        <v>0</v>
      </c>
      <c r="E24" s="16">
        <f>E25</f>
        <v>0</v>
      </c>
      <c r="F24" s="16">
        <f>F25</f>
        <v>0</v>
      </c>
      <c r="G24" s="16">
        <f>G25</f>
        <v>0</v>
      </c>
      <c r="H24" s="38" t="s">
        <v>68</v>
      </c>
      <c r="I24" s="38" t="s">
        <v>68</v>
      </c>
      <c r="J24" s="38" t="s">
        <v>68</v>
      </c>
      <c r="K24" s="38" t="s">
        <v>68</v>
      </c>
    </row>
    <row r="25" spans="1:11" ht="118.5" customHeight="1">
      <c r="A25" s="39" t="s">
        <v>199</v>
      </c>
      <c r="B25" s="18" t="s">
        <v>204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38" t="s">
        <v>68</v>
      </c>
      <c r="I25" s="38" t="s">
        <v>68</v>
      </c>
      <c r="J25" s="38" t="s">
        <v>68</v>
      </c>
      <c r="K25" s="38" t="s">
        <v>68</v>
      </c>
    </row>
    <row r="26" spans="1:11" ht="12.75">
      <c r="A26" s="12" t="s">
        <v>57</v>
      </c>
      <c r="B26" s="13" t="s">
        <v>58</v>
      </c>
      <c r="C26" s="14">
        <f>C27+C32+C35</f>
        <v>55287983.67</v>
      </c>
      <c r="D26" s="14">
        <f>D27+D32+D35</f>
        <v>50083000</v>
      </c>
      <c r="E26" s="14">
        <f>E27+E32+E35</f>
        <v>52127000</v>
      </c>
      <c r="F26" s="14">
        <f>F27+F32+F35</f>
        <v>53159000</v>
      </c>
      <c r="G26" s="14">
        <f>G27+G32+G35</f>
        <v>54215000</v>
      </c>
      <c r="H26" s="37">
        <f t="shared" si="1"/>
        <v>0.9058568729677821</v>
      </c>
      <c r="I26" s="37">
        <f t="shared" si="2"/>
        <v>1.0408122516622407</v>
      </c>
      <c r="J26" s="37">
        <f t="shared" si="3"/>
        <v>1.019797801523203</v>
      </c>
      <c r="K26" s="37">
        <f t="shared" si="3"/>
        <v>1.0198649335013827</v>
      </c>
    </row>
    <row r="27" spans="1:11" s="20" customFormat="1" ht="25.5">
      <c r="A27" s="41" t="s">
        <v>59</v>
      </c>
      <c r="B27" s="46" t="s">
        <v>22</v>
      </c>
      <c r="C27" s="43">
        <f>C28+C29+C30+C31</f>
        <v>40553862.65</v>
      </c>
      <c r="D27" s="43">
        <f>D28+D29+D30+D31</f>
        <v>35902000</v>
      </c>
      <c r="E27" s="43">
        <f>E28+E29+E30+E31</f>
        <v>36620000</v>
      </c>
      <c r="F27" s="43">
        <f>F28+F29+F30+F31</f>
        <v>37350000</v>
      </c>
      <c r="G27" s="43">
        <f>G28+G29+G30+G31</f>
        <v>38097000</v>
      </c>
      <c r="H27" s="44">
        <f t="shared" si="1"/>
        <v>0.885291749144887</v>
      </c>
      <c r="I27" s="44">
        <f t="shared" si="2"/>
        <v>1.0199988858559412</v>
      </c>
      <c r="J27" s="44">
        <f t="shared" si="3"/>
        <v>1.0199344620425996</v>
      </c>
      <c r="K27" s="44">
        <f t="shared" si="3"/>
        <v>1.02</v>
      </c>
    </row>
    <row r="28" spans="1:11" ht="25.5">
      <c r="A28" s="39" t="s">
        <v>87</v>
      </c>
      <c r="B28" s="18" t="s">
        <v>88</v>
      </c>
      <c r="C28" s="16">
        <v>11756566.89</v>
      </c>
      <c r="D28" s="16">
        <v>19897444.36</v>
      </c>
      <c r="E28" s="16">
        <v>20079000</v>
      </c>
      <c r="F28" s="16">
        <v>20480000</v>
      </c>
      <c r="G28" s="16">
        <v>20890000</v>
      </c>
      <c r="H28" s="38">
        <f t="shared" si="1"/>
        <v>1.6924536343109258</v>
      </c>
      <c r="I28" s="38">
        <f t="shared" si="2"/>
        <v>1.009124570809957</v>
      </c>
      <c r="J28" s="38">
        <f t="shared" si="3"/>
        <v>1.0199711140993077</v>
      </c>
      <c r="K28" s="38">
        <f t="shared" si="3"/>
        <v>1.02001953125</v>
      </c>
    </row>
    <row r="29" spans="1:11" ht="38.25">
      <c r="A29" s="39" t="s">
        <v>89</v>
      </c>
      <c r="B29" s="18" t="s">
        <v>90</v>
      </c>
      <c r="C29" s="16">
        <v>-10503.63</v>
      </c>
      <c r="D29" s="16">
        <v>639.72</v>
      </c>
      <c r="E29" s="16">
        <v>1000</v>
      </c>
      <c r="F29" s="16">
        <v>1000</v>
      </c>
      <c r="G29" s="16">
        <v>1000</v>
      </c>
      <c r="H29" s="38">
        <f t="shared" si="1"/>
        <v>-0.06090465867514374</v>
      </c>
      <c r="I29" s="38">
        <f t="shared" si="2"/>
        <v>1.563183892953167</v>
      </c>
      <c r="J29" s="38">
        <f t="shared" si="3"/>
        <v>1</v>
      </c>
      <c r="K29" s="38">
        <f t="shared" si="3"/>
        <v>1</v>
      </c>
    </row>
    <row r="30" spans="1:11" ht="76.5">
      <c r="A30" s="39" t="s">
        <v>91</v>
      </c>
      <c r="B30" s="18" t="s">
        <v>92</v>
      </c>
      <c r="C30" s="16">
        <v>28807475.93</v>
      </c>
      <c r="D30" s="16">
        <v>16003915.92</v>
      </c>
      <c r="E30" s="16">
        <v>16528000</v>
      </c>
      <c r="F30" s="16">
        <v>16859000</v>
      </c>
      <c r="G30" s="16">
        <v>17196000</v>
      </c>
      <c r="H30" s="38">
        <f t="shared" si="1"/>
        <v>0.5555473155262999</v>
      </c>
      <c r="I30" s="38">
        <f t="shared" si="2"/>
        <v>1.0327472402766784</v>
      </c>
      <c r="J30" s="38">
        <f t="shared" si="3"/>
        <v>1.0200266214908036</v>
      </c>
      <c r="K30" s="38">
        <f t="shared" si="3"/>
        <v>1.019989323210155</v>
      </c>
    </row>
    <row r="31" spans="1:11" ht="39.75" customHeight="1">
      <c r="A31" s="40" t="s">
        <v>93</v>
      </c>
      <c r="B31" s="18" t="s">
        <v>94</v>
      </c>
      <c r="C31" s="16">
        <v>323.46</v>
      </c>
      <c r="D31" s="16">
        <v>0</v>
      </c>
      <c r="E31" s="16">
        <v>12000</v>
      </c>
      <c r="F31" s="16">
        <v>10000</v>
      </c>
      <c r="G31" s="16">
        <v>10000</v>
      </c>
      <c r="H31" s="38">
        <f t="shared" si="1"/>
        <v>0</v>
      </c>
      <c r="I31" s="38" t="s">
        <v>68</v>
      </c>
      <c r="J31" s="38">
        <f t="shared" si="3"/>
        <v>0.8333333333333334</v>
      </c>
      <c r="K31" s="38">
        <f t="shared" si="3"/>
        <v>1</v>
      </c>
    </row>
    <row r="32" spans="1:11" s="20" customFormat="1" ht="25.5">
      <c r="A32" s="41" t="s">
        <v>23</v>
      </c>
      <c r="B32" s="46" t="s">
        <v>24</v>
      </c>
      <c r="C32" s="43">
        <f>C33+C34</f>
        <v>13995094.530000001</v>
      </c>
      <c r="D32" s="43">
        <f>D33+D34</f>
        <v>13471000</v>
      </c>
      <c r="E32" s="43">
        <f>E33+E34</f>
        <v>14754000</v>
      </c>
      <c r="F32" s="43">
        <f>F33+F34</f>
        <v>15049000</v>
      </c>
      <c r="G32" s="43">
        <f>G33+G34</f>
        <v>15350000</v>
      </c>
      <c r="H32" s="44">
        <f t="shared" si="1"/>
        <v>0.9625515548411232</v>
      </c>
      <c r="I32" s="44">
        <f t="shared" si="2"/>
        <v>1.0952416301685102</v>
      </c>
      <c r="J32" s="44">
        <f t="shared" si="3"/>
        <v>1.0199945777416295</v>
      </c>
      <c r="K32" s="44">
        <f t="shared" si="3"/>
        <v>1.0200013289919596</v>
      </c>
    </row>
    <row r="33" spans="1:11" ht="25.5">
      <c r="A33" s="39" t="s">
        <v>95</v>
      </c>
      <c r="B33" s="18" t="s">
        <v>96</v>
      </c>
      <c r="C33" s="16">
        <v>13979765.71</v>
      </c>
      <c r="D33" s="16">
        <v>13468096.49</v>
      </c>
      <c r="E33" s="16">
        <v>14754000</v>
      </c>
      <c r="F33" s="16">
        <v>15049000</v>
      </c>
      <c r="G33" s="16">
        <v>15350000</v>
      </c>
      <c r="H33" s="38">
        <f t="shared" si="1"/>
        <v>0.9633992993434795</v>
      </c>
      <c r="I33" s="38">
        <f t="shared" si="2"/>
        <v>1.095477747056147</v>
      </c>
      <c r="J33" s="38">
        <f t="shared" si="3"/>
        <v>1.0199945777416295</v>
      </c>
      <c r="K33" s="38">
        <f t="shared" si="3"/>
        <v>1.0200013289919596</v>
      </c>
    </row>
    <row r="34" spans="1:11" ht="38.25">
      <c r="A34" s="39" t="s">
        <v>97</v>
      </c>
      <c r="B34" s="18" t="s">
        <v>98</v>
      </c>
      <c r="C34" s="16">
        <v>15328.82</v>
      </c>
      <c r="D34" s="16">
        <v>2903.51</v>
      </c>
      <c r="E34" s="16">
        <v>0</v>
      </c>
      <c r="F34" s="16">
        <v>0</v>
      </c>
      <c r="G34" s="16">
        <v>0</v>
      </c>
      <c r="H34" s="38">
        <f t="shared" si="1"/>
        <v>0.18941510174951498</v>
      </c>
      <c r="I34" s="38" t="s">
        <v>68</v>
      </c>
      <c r="J34" s="38" t="s">
        <v>68</v>
      </c>
      <c r="K34" s="38" t="s">
        <v>68</v>
      </c>
    </row>
    <row r="35" spans="1:11" s="20" customFormat="1" ht="38.25">
      <c r="A35" s="47" t="s">
        <v>111</v>
      </c>
      <c r="B35" s="46" t="s">
        <v>112</v>
      </c>
      <c r="C35" s="43">
        <v>739026.49</v>
      </c>
      <c r="D35" s="43">
        <v>710000</v>
      </c>
      <c r="E35" s="43">
        <v>753000</v>
      </c>
      <c r="F35" s="43">
        <v>760000</v>
      </c>
      <c r="G35" s="43">
        <v>768000</v>
      </c>
      <c r="H35" s="44">
        <f t="shared" si="1"/>
        <v>0.9607233429480992</v>
      </c>
      <c r="I35" s="44">
        <f t="shared" si="2"/>
        <v>1.06056338028169</v>
      </c>
      <c r="J35" s="44">
        <f t="shared" si="3"/>
        <v>1.0092961487383798</v>
      </c>
      <c r="K35" s="44">
        <f t="shared" si="3"/>
        <v>1.0105263157894737</v>
      </c>
    </row>
    <row r="36" spans="1:11" ht="12.75">
      <c r="A36" s="12" t="s">
        <v>34</v>
      </c>
      <c r="B36" s="13" t="s">
        <v>35</v>
      </c>
      <c r="C36" s="14">
        <f>C37+C38</f>
        <v>14879133.16</v>
      </c>
      <c r="D36" s="14">
        <f>D37+D38</f>
        <v>15693000</v>
      </c>
      <c r="E36" s="14">
        <f>E37+E38</f>
        <v>16429000</v>
      </c>
      <c r="F36" s="14">
        <f>F37+F38</f>
        <v>16637000</v>
      </c>
      <c r="G36" s="14">
        <f>G37+G38</f>
        <v>16849000</v>
      </c>
      <c r="H36" s="37">
        <f t="shared" si="1"/>
        <v>1.0546985386344911</v>
      </c>
      <c r="I36" s="37">
        <f t="shared" si="2"/>
        <v>1.0468998916714458</v>
      </c>
      <c r="J36" s="37">
        <f t="shared" si="3"/>
        <v>1.0126605392902794</v>
      </c>
      <c r="K36" s="37">
        <f t="shared" si="3"/>
        <v>1.0127426819739136</v>
      </c>
    </row>
    <row r="37" spans="1:11" ht="42.75" customHeight="1">
      <c r="A37" s="39" t="s">
        <v>113</v>
      </c>
      <c r="B37" s="49" t="s">
        <v>114</v>
      </c>
      <c r="C37" s="16">
        <v>3364912.21</v>
      </c>
      <c r="D37" s="16">
        <v>4376000</v>
      </c>
      <c r="E37" s="16">
        <v>4465000</v>
      </c>
      <c r="F37" s="16">
        <v>4554000</v>
      </c>
      <c r="G37" s="16">
        <v>4645000</v>
      </c>
      <c r="H37" s="38">
        <f t="shared" si="1"/>
        <v>1.3004796936440728</v>
      </c>
      <c r="I37" s="38">
        <f t="shared" si="2"/>
        <v>1.0203382084095065</v>
      </c>
      <c r="J37" s="38">
        <f t="shared" si="3"/>
        <v>1.0199328107502799</v>
      </c>
      <c r="K37" s="38">
        <f t="shared" si="3"/>
        <v>1.0199824330259113</v>
      </c>
    </row>
    <row r="38" spans="1:11" s="20" customFormat="1" ht="12.75">
      <c r="A38" s="41" t="s">
        <v>36</v>
      </c>
      <c r="B38" s="46" t="s">
        <v>37</v>
      </c>
      <c r="C38" s="43">
        <f>C39+C40</f>
        <v>11514220.95</v>
      </c>
      <c r="D38" s="43">
        <f>D39+D40</f>
        <v>11317000</v>
      </c>
      <c r="E38" s="43">
        <f>E39+E40</f>
        <v>11964000</v>
      </c>
      <c r="F38" s="43">
        <f>F39+F40</f>
        <v>12083000</v>
      </c>
      <c r="G38" s="43">
        <f>G39+G40</f>
        <v>12204000</v>
      </c>
      <c r="H38" s="44">
        <f t="shared" si="1"/>
        <v>0.9828715333102932</v>
      </c>
      <c r="I38" s="44">
        <f t="shared" si="2"/>
        <v>1.0571706282583724</v>
      </c>
      <c r="J38" s="44">
        <f t="shared" si="3"/>
        <v>1.0099465061852224</v>
      </c>
      <c r="K38" s="44">
        <f t="shared" si="3"/>
        <v>1.0100140693536372</v>
      </c>
    </row>
    <row r="39" spans="1:11" ht="38.25">
      <c r="A39" s="39" t="s">
        <v>99</v>
      </c>
      <c r="B39" s="18" t="s">
        <v>100</v>
      </c>
      <c r="C39" s="16">
        <v>11521390.25</v>
      </c>
      <c r="D39" s="16">
        <v>11316000</v>
      </c>
      <c r="E39" s="16">
        <v>11962000</v>
      </c>
      <c r="F39" s="16">
        <v>12081000</v>
      </c>
      <c r="G39" s="16">
        <v>12202000</v>
      </c>
      <c r="H39" s="38">
        <f t="shared" si="1"/>
        <v>0.9821731366143075</v>
      </c>
      <c r="I39" s="38">
        <f t="shared" si="2"/>
        <v>1.0570873100035347</v>
      </c>
      <c r="J39" s="38">
        <f t="shared" si="3"/>
        <v>1.0099481692024745</v>
      </c>
      <c r="K39" s="38">
        <f t="shared" si="3"/>
        <v>1.0100157271749028</v>
      </c>
    </row>
    <row r="40" spans="1:11" ht="38.25">
      <c r="A40" s="39" t="s">
        <v>101</v>
      </c>
      <c r="B40" s="18" t="s">
        <v>102</v>
      </c>
      <c r="C40" s="16">
        <v>-7169.3</v>
      </c>
      <c r="D40" s="16">
        <v>1000</v>
      </c>
      <c r="E40" s="16">
        <v>2000</v>
      </c>
      <c r="F40" s="16">
        <v>2000</v>
      </c>
      <c r="G40" s="16">
        <v>2000</v>
      </c>
      <c r="H40" s="38">
        <f t="shared" si="1"/>
        <v>-0.1394836315958322</v>
      </c>
      <c r="I40" s="38">
        <f t="shared" si="2"/>
        <v>2</v>
      </c>
      <c r="J40" s="38">
        <f t="shared" si="3"/>
        <v>1</v>
      </c>
      <c r="K40" s="38">
        <f t="shared" si="3"/>
        <v>1</v>
      </c>
    </row>
    <row r="41" spans="1:11" ht="12.75">
      <c r="A41" s="12" t="s">
        <v>38</v>
      </c>
      <c r="B41" s="13" t="s">
        <v>39</v>
      </c>
      <c r="C41" s="14">
        <f>C42+C43</f>
        <v>11030498.51</v>
      </c>
      <c r="D41" s="14">
        <f>D42+D43</f>
        <v>10835000</v>
      </c>
      <c r="E41" s="14">
        <f>E42+E43</f>
        <v>11036000</v>
      </c>
      <c r="F41" s="14">
        <f>F42+F43</f>
        <v>11146000</v>
      </c>
      <c r="G41" s="14">
        <f>G42+G43</f>
        <v>11257000</v>
      </c>
      <c r="H41" s="37">
        <f t="shared" si="1"/>
        <v>0.9822765480796026</v>
      </c>
      <c r="I41" s="37">
        <f t="shared" si="2"/>
        <v>1.018550992155053</v>
      </c>
      <c r="J41" s="37">
        <f t="shared" si="3"/>
        <v>1.0099673794853208</v>
      </c>
      <c r="K41" s="37">
        <f t="shared" si="3"/>
        <v>1.0099587295890902</v>
      </c>
    </row>
    <row r="42" spans="1:11" ht="38.25">
      <c r="A42" s="15" t="s">
        <v>40</v>
      </c>
      <c r="B42" s="18" t="s">
        <v>41</v>
      </c>
      <c r="C42" s="16">
        <v>11000498.51</v>
      </c>
      <c r="D42" s="16">
        <v>10800000</v>
      </c>
      <c r="E42" s="16">
        <v>11016000</v>
      </c>
      <c r="F42" s="16">
        <v>11126000</v>
      </c>
      <c r="G42" s="16">
        <v>11237000</v>
      </c>
      <c r="H42" s="38">
        <f t="shared" si="1"/>
        <v>0.9817736887271302</v>
      </c>
      <c r="I42" s="38">
        <f t="shared" si="2"/>
        <v>1.02</v>
      </c>
      <c r="J42" s="38">
        <f t="shared" si="3"/>
        <v>1.0099854756717501</v>
      </c>
      <c r="K42" s="38">
        <f t="shared" si="3"/>
        <v>1.0099766313140393</v>
      </c>
    </row>
    <row r="43" spans="1:11" ht="38.25">
      <c r="A43" s="15" t="s">
        <v>42</v>
      </c>
      <c r="B43" s="18" t="s">
        <v>43</v>
      </c>
      <c r="C43" s="16">
        <v>30000</v>
      </c>
      <c r="D43" s="16">
        <v>35000</v>
      </c>
      <c r="E43" s="16">
        <v>20000</v>
      </c>
      <c r="F43" s="16">
        <v>20000</v>
      </c>
      <c r="G43" s="16">
        <v>20000</v>
      </c>
      <c r="H43" s="38">
        <f t="shared" si="1"/>
        <v>1.1666666666666667</v>
      </c>
      <c r="I43" s="38">
        <f aca="true" t="shared" si="4" ref="I43:I79">E43/D43</f>
        <v>0.5714285714285714</v>
      </c>
      <c r="J43" s="38">
        <f t="shared" si="3"/>
        <v>1</v>
      </c>
      <c r="K43" s="38">
        <f t="shared" si="3"/>
        <v>1</v>
      </c>
    </row>
    <row r="44" spans="1:11" ht="13.5">
      <c r="A44" s="12"/>
      <c r="B44" s="21" t="s">
        <v>44</v>
      </c>
      <c r="C44" s="22">
        <f>C45+C53+C60+C65+C68+C80</f>
        <v>140126825.66</v>
      </c>
      <c r="D44" s="22">
        <f>D45+D53+D60+D65+D68+D80</f>
        <v>116376037.92999999</v>
      </c>
      <c r="E44" s="22">
        <f>E45+E53+E60+E65+E68+E80</f>
        <v>132665216.61</v>
      </c>
      <c r="F44" s="22">
        <f>F45+F53+F60+F65+F68+F80</f>
        <v>126775094.49000001</v>
      </c>
      <c r="G44" s="22">
        <f>G45+G53+G60+G65+G68+G80</f>
        <v>130497920.86999999</v>
      </c>
      <c r="H44" s="37">
        <f aca="true" t="shared" si="5" ref="H44:H61">D44/C44</f>
        <v>0.8305050612676528</v>
      </c>
      <c r="I44" s="37">
        <f t="shared" si="4"/>
        <v>1.1399702118214226</v>
      </c>
      <c r="J44" s="37">
        <f aca="true" t="shared" si="6" ref="J44:K51">F44/E44</f>
        <v>0.9556016092951074</v>
      </c>
      <c r="K44" s="37">
        <f t="shared" si="6"/>
        <v>1.0293655973594533</v>
      </c>
    </row>
    <row r="45" spans="1:11" ht="25.5">
      <c r="A45" s="23" t="s">
        <v>45</v>
      </c>
      <c r="B45" s="24" t="s">
        <v>7</v>
      </c>
      <c r="C45" s="14">
        <f>C46+C51+C52</f>
        <v>89688442.15</v>
      </c>
      <c r="D45" s="14">
        <f>D46+D51+D52</f>
        <v>88351633.1</v>
      </c>
      <c r="E45" s="14">
        <f>E46+E51+E52</f>
        <v>102475355.22999999</v>
      </c>
      <c r="F45" s="14">
        <f>F46+F51+F52</f>
        <v>106300713.05000001</v>
      </c>
      <c r="G45" s="14">
        <f>G46+G51+G52</f>
        <v>110506699.85</v>
      </c>
      <c r="H45" s="37">
        <f t="shared" si="5"/>
        <v>0.9850949685605614</v>
      </c>
      <c r="I45" s="37">
        <f t="shared" si="4"/>
        <v>1.159858076579232</v>
      </c>
      <c r="J45" s="37">
        <f t="shared" si="6"/>
        <v>1.0373295394918538</v>
      </c>
      <c r="K45" s="37">
        <f t="shared" si="6"/>
        <v>1.039566872877152</v>
      </c>
    </row>
    <row r="46" spans="1:11" s="20" customFormat="1" ht="94.5" customHeight="1">
      <c r="A46" s="41" t="s">
        <v>8</v>
      </c>
      <c r="B46" s="50" t="s">
        <v>9</v>
      </c>
      <c r="C46" s="43">
        <f>C47+C48+C49+C50</f>
        <v>29166331.54</v>
      </c>
      <c r="D46" s="43">
        <f>D47+D48+D49+D50</f>
        <v>25869902.740000002</v>
      </c>
      <c r="E46" s="43">
        <f>E47+E48+E49+E50</f>
        <v>32913678.55</v>
      </c>
      <c r="F46" s="43">
        <f>F47+F48+F49+F50</f>
        <v>34230225.69</v>
      </c>
      <c r="G46" s="43">
        <f>G47+G48+G49+G50</f>
        <v>35599434.72</v>
      </c>
      <c r="H46" s="44">
        <f t="shared" si="5"/>
        <v>0.8869782853740407</v>
      </c>
      <c r="I46" s="44">
        <f t="shared" si="4"/>
        <v>1.2722768570408625</v>
      </c>
      <c r="J46" s="44">
        <f t="shared" si="6"/>
        <v>1.0399999999392349</v>
      </c>
      <c r="K46" s="44">
        <f t="shared" si="6"/>
        <v>1.0400000000701135</v>
      </c>
    </row>
    <row r="47" spans="1:11" ht="76.5">
      <c r="A47" s="39" t="s">
        <v>103</v>
      </c>
      <c r="B47" s="48" t="s">
        <v>104</v>
      </c>
      <c r="C47" s="16">
        <v>13058311.04</v>
      </c>
      <c r="D47" s="16">
        <v>11436275.11</v>
      </c>
      <c r="E47" s="16">
        <v>13319094.8</v>
      </c>
      <c r="F47" s="16">
        <v>13851858.59</v>
      </c>
      <c r="G47" s="16">
        <v>14405932.94</v>
      </c>
      <c r="H47" s="38">
        <f t="shared" si="5"/>
        <v>0.8757851666244274</v>
      </c>
      <c r="I47" s="38">
        <f t="shared" si="4"/>
        <v>1.1646357465075008</v>
      </c>
      <c r="J47" s="38">
        <f t="shared" si="6"/>
        <v>1.0399999998498395</v>
      </c>
      <c r="K47" s="38">
        <f t="shared" si="6"/>
        <v>1.0400000004620318</v>
      </c>
    </row>
    <row r="48" spans="1:11" ht="76.5">
      <c r="A48" s="39" t="s">
        <v>105</v>
      </c>
      <c r="B48" s="48" t="s">
        <v>106</v>
      </c>
      <c r="C48" s="16">
        <v>2698577.89</v>
      </c>
      <c r="D48" s="16">
        <v>2658256.87</v>
      </c>
      <c r="E48" s="16">
        <v>5308961.43</v>
      </c>
      <c r="F48" s="16">
        <v>5521319.89</v>
      </c>
      <c r="G48" s="16">
        <v>5742172.68</v>
      </c>
      <c r="H48" s="38">
        <f t="shared" si="5"/>
        <v>0.9850584190475228</v>
      </c>
      <c r="I48" s="38">
        <f t="shared" si="4"/>
        <v>1.997158923922954</v>
      </c>
      <c r="J48" s="38">
        <f t="shared" si="6"/>
        <v>1.0400000005274102</v>
      </c>
      <c r="K48" s="38">
        <f t="shared" si="6"/>
        <v>1.0399999989857498</v>
      </c>
    </row>
    <row r="49" spans="1:11" ht="63.75">
      <c r="A49" s="39" t="s">
        <v>107</v>
      </c>
      <c r="B49" s="25" t="s">
        <v>108</v>
      </c>
      <c r="C49" s="16">
        <v>-324771.94</v>
      </c>
      <c r="D49" s="16">
        <v>0</v>
      </c>
      <c r="E49" s="16">
        <v>0</v>
      </c>
      <c r="F49" s="16">
        <v>0</v>
      </c>
      <c r="G49" s="16">
        <v>0</v>
      </c>
      <c r="H49" s="38">
        <f t="shared" si="5"/>
        <v>0</v>
      </c>
      <c r="I49" s="38" t="s">
        <v>68</v>
      </c>
      <c r="J49" s="38" t="s">
        <v>68</v>
      </c>
      <c r="K49" s="38" t="s">
        <v>68</v>
      </c>
    </row>
    <row r="50" spans="1:11" ht="38.25">
      <c r="A50" s="39" t="s">
        <v>109</v>
      </c>
      <c r="B50" s="48" t="s">
        <v>110</v>
      </c>
      <c r="C50" s="16">
        <v>13734214.55</v>
      </c>
      <c r="D50" s="16">
        <v>11775370.76</v>
      </c>
      <c r="E50" s="16">
        <v>14285622.32</v>
      </c>
      <c r="F50" s="16">
        <v>14857047.21</v>
      </c>
      <c r="G50" s="16">
        <v>15451329.1</v>
      </c>
      <c r="H50" s="38">
        <f t="shared" si="5"/>
        <v>0.8573748951664658</v>
      </c>
      <c r="I50" s="38">
        <f t="shared" si="4"/>
        <v>1.2131781335095728</v>
      </c>
      <c r="J50" s="38">
        <f t="shared" si="6"/>
        <v>1.0399999998039988</v>
      </c>
      <c r="K50" s="38">
        <f t="shared" si="6"/>
        <v>1.040000000107693</v>
      </c>
    </row>
    <row r="51" spans="1:11" ht="51">
      <c r="A51" s="39" t="s">
        <v>115</v>
      </c>
      <c r="B51" s="27" t="s">
        <v>116</v>
      </c>
      <c r="C51" s="16">
        <v>676303.64</v>
      </c>
      <c r="D51" s="16">
        <v>2481730.36</v>
      </c>
      <c r="E51" s="16">
        <v>1365720.74</v>
      </c>
      <c r="F51" s="16">
        <v>1454365.74</v>
      </c>
      <c r="G51" s="16">
        <v>1514680.55</v>
      </c>
      <c r="H51" s="38">
        <f t="shared" si="5"/>
        <v>3.6695504995359776</v>
      </c>
      <c r="I51" s="38">
        <f t="shared" si="4"/>
        <v>0.5503098813684175</v>
      </c>
      <c r="J51" s="38">
        <f t="shared" si="6"/>
        <v>1.0649071200309954</v>
      </c>
      <c r="K51" s="38">
        <f t="shared" si="6"/>
        <v>1.0414715558412426</v>
      </c>
    </row>
    <row r="52" spans="1:11" ht="76.5">
      <c r="A52" s="39" t="s">
        <v>117</v>
      </c>
      <c r="B52" s="27" t="s">
        <v>118</v>
      </c>
      <c r="C52" s="16">
        <v>59845806.97</v>
      </c>
      <c r="D52" s="16">
        <v>60000000</v>
      </c>
      <c r="E52" s="16">
        <v>68195955.94</v>
      </c>
      <c r="F52" s="16">
        <v>70616121.62</v>
      </c>
      <c r="G52" s="16">
        <v>73392584.58</v>
      </c>
      <c r="H52" s="38">
        <f t="shared" si="5"/>
        <v>1.0025765051522706</v>
      </c>
      <c r="I52" s="38">
        <f t="shared" si="4"/>
        <v>1.1365992656666666</v>
      </c>
      <c r="J52" s="38">
        <f aca="true" t="shared" si="7" ref="J52:K61">F52/E52</f>
        <v>1.0354884046515795</v>
      </c>
      <c r="K52" s="38">
        <f t="shared" si="7"/>
        <v>1.0393176925651726</v>
      </c>
    </row>
    <row r="53" spans="1:11" ht="12.75">
      <c r="A53" s="12" t="s">
        <v>26</v>
      </c>
      <c r="B53" s="26" t="s">
        <v>27</v>
      </c>
      <c r="C53" s="14">
        <f>C54</f>
        <v>21082958.29</v>
      </c>
      <c r="D53" s="14">
        <f>D54</f>
        <v>2964700</v>
      </c>
      <c r="E53" s="14">
        <f>E54</f>
        <v>9916666.68</v>
      </c>
      <c r="F53" s="14">
        <f>F54</f>
        <v>10253833.35</v>
      </c>
      <c r="G53" s="14">
        <f>G54</f>
        <v>10664166.69</v>
      </c>
      <c r="H53" s="37">
        <f t="shared" si="5"/>
        <v>0.14062068326560256</v>
      </c>
      <c r="I53" s="37">
        <f t="shared" si="4"/>
        <v>3.3449140486389854</v>
      </c>
      <c r="J53" s="37">
        <f t="shared" si="7"/>
        <v>1.0340000002904202</v>
      </c>
      <c r="K53" s="37">
        <f t="shared" si="7"/>
        <v>1.040017554995664</v>
      </c>
    </row>
    <row r="54" spans="1:11" s="20" customFormat="1" ht="25.5">
      <c r="A54" s="41" t="s">
        <v>28</v>
      </c>
      <c r="B54" s="51" t="s">
        <v>29</v>
      </c>
      <c r="C54" s="43">
        <f>C55+C56+C57+C58+C59</f>
        <v>21082958.29</v>
      </c>
      <c r="D54" s="43">
        <f>D55+D56+D57+D58+D59</f>
        <v>2964700</v>
      </c>
      <c r="E54" s="43">
        <f>E55+E56+E57+E58+E59</f>
        <v>9916666.68</v>
      </c>
      <c r="F54" s="43">
        <f>F55+F56+F57+F58+F59</f>
        <v>10253833.35</v>
      </c>
      <c r="G54" s="43">
        <f>G55+G56+G57+G58+G59</f>
        <v>10664166.69</v>
      </c>
      <c r="H54" s="44">
        <f t="shared" si="5"/>
        <v>0.14062068326560256</v>
      </c>
      <c r="I54" s="44">
        <f t="shared" si="4"/>
        <v>3.3449140486389854</v>
      </c>
      <c r="J54" s="44">
        <f t="shared" si="7"/>
        <v>1.0340000002904202</v>
      </c>
      <c r="K54" s="44">
        <f t="shared" si="7"/>
        <v>1.040017554995664</v>
      </c>
    </row>
    <row r="55" spans="1:11" ht="25.5">
      <c r="A55" s="39" t="s">
        <v>119</v>
      </c>
      <c r="B55" s="18" t="s">
        <v>120</v>
      </c>
      <c r="C55" s="16">
        <v>293568.95</v>
      </c>
      <c r="D55" s="16">
        <v>1524470.39</v>
      </c>
      <c r="E55" s="16">
        <v>3347833.34</v>
      </c>
      <c r="F55" s="16">
        <v>3461666.67</v>
      </c>
      <c r="G55" s="16">
        <v>3600166.67</v>
      </c>
      <c r="H55" s="38">
        <f t="shared" si="5"/>
        <v>5.192887020238346</v>
      </c>
      <c r="I55" s="38">
        <f t="shared" si="4"/>
        <v>2.1960632111719796</v>
      </c>
      <c r="J55" s="38">
        <f t="shared" si="7"/>
        <v>1.0340020898411866</v>
      </c>
      <c r="K55" s="38">
        <f t="shared" si="7"/>
        <v>1.0400096292344636</v>
      </c>
    </row>
    <row r="56" spans="1:11" ht="25.5">
      <c r="A56" s="39" t="s">
        <v>121</v>
      </c>
      <c r="B56" s="18" t="s">
        <v>122</v>
      </c>
      <c r="C56" s="16">
        <v>20595352.45</v>
      </c>
      <c r="D56" s="16">
        <v>1165229.61</v>
      </c>
      <c r="E56" s="16">
        <v>5925666.67</v>
      </c>
      <c r="F56" s="16">
        <v>6127166.67</v>
      </c>
      <c r="G56" s="16">
        <v>6372333.34</v>
      </c>
      <c r="H56" s="38">
        <f t="shared" si="5"/>
        <v>0.056577308537392866</v>
      </c>
      <c r="I56" s="38">
        <f t="shared" si="4"/>
        <v>5.085406875302456</v>
      </c>
      <c r="J56" s="38">
        <f t="shared" si="7"/>
        <v>1.0340046126826772</v>
      </c>
      <c r="K56" s="38">
        <f t="shared" si="7"/>
        <v>1.0400130571280837</v>
      </c>
    </row>
    <row r="57" spans="1:11" ht="25.5">
      <c r="A57" s="39" t="s">
        <v>123</v>
      </c>
      <c r="B57" s="18" t="s">
        <v>124</v>
      </c>
      <c r="C57" s="16">
        <v>194036.89</v>
      </c>
      <c r="D57" s="16">
        <v>0</v>
      </c>
      <c r="E57" s="16">
        <v>0</v>
      </c>
      <c r="F57" s="16">
        <v>0</v>
      </c>
      <c r="G57" s="16">
        <v>0</v>
      </c>
      <c r="H57" s="38">
        <f t="shared" si="5"/>
        <v>0</v>
      </c>
      <c r="I57" s="38" t="s">
        <v>68</v>
      </c>
      <c r="J57" s="38" t="s">
        <v>68</v>
      </c>
      <c r="K57" s="38" t="s">
        <v>68</v>
      </c>
    </row>
    <row r="58" spans="1:11" ht="18.75" customHeight="1">
      <c r="A58" s="39" t="s">
        <v>187</v>
      </c>
      <c r="B58" s="18" t="s">
        <v>188</v>
      </c>
      <c r="C58" s="16">
        <v>0</v>
      </c>
      <c r="D58" s="16">
        <v>106000</v>
      </c>
      <c r="E58" s="16">
        <v>410000</v>
      </c>
      <c r="F58" s="16">
        <v>423833.34</v>
      </c>
      <c r="G58" s="16">
        <v>440833.34</v>
      </c>
      <c r="H58" s="38" t="s">
        <v>68</v>
      </c>
      <c r="I58" s="38">
        <f aca="true" t="shared" si="8" ref="I58:K59">E58/D58</f>
        <v>3.8679245283018866</v>
      </c>
      <c r="J58" s="38">
        <f t="shared" si="8"/>
        <v>1.0337398536585367</v>
      </c>
      <c r="K58" s="38">
        <f t="shared" si="8"/>
        <v>1.0401101055429005</v>
      </c>
    </row>
    <row r="59" spans="1:11" ht="18.75" customHeight="1">
      <c r="A59" s="39" t="s">
        <v>190</v>
      </c>
      <c r="B59" s="18" t="s">
        <v>191</v>
      </c>
      <c r="C59" s="16">
        <v>0</v>
      </c>
      <c r="D59" s="16">
        <v>169000</v>
      </c>
      <c r="E59" s="16">
        <v>233166.67</v>
      </c>
      <c r="F59" s="16">
        <v>241166.67</v>
      </c>
      <c r="G59" s="16">
        <v>250833.34</v>
      </c>
      <c r="H59" s="38" t="s">
        <v>68</v>
      </c>
      <c r="I59" s="38">
        <f t="shared" si="8"/>
        <v>1.3796844378698225</v>
      </c>
      <c r="J59" s="38">
        <f t="shared" si="8"/>
        <v>1.0343102210963513</v>
      </c>
      <c r="K59" s="38">
        <f t="shared" si="8"/>
        <v>1.0400829434681003</v>
      </c>
    </row>
    <row r="60" spans="1:11" ht="25.5">
      <c r="A60" s="12" t="s">
        <v>25</v>
      </c>
      <c r="B60" s="26" t="s">
        <v>30</v>
      </c>
      <c r="C60" s="14">
        <f>C61+C62</f>
        <v>5154921.49</v>
      </c>
      <c r="D60" s="14">
        <f>D61+D62</f>
        <v>2456741</v>
      </c>
      <c r="E60" s="14">
        <f>E61+E62</f>
        <v>2402515.72</v>
      </c>
      <c r="F60" s="14">
        <f>F61+F62</f>
        <v>1065811.59</v>
      </c>
      <c r="G60" s="14">
        <f>G61+G62</f>
        <v>1083950.8399999999</v>
      </c>
      <c r="H60" s="37">
        <f t="shared" si="5"/>
        <v>0.4765816520709028</v>
      </c>
      <c r="I60" s="37">
        <f t="shared" si="4"/>
        <v>0.9779279622882511</v>
      </c>
      <c r="J60" s="37">
        <f t="shared" si="7"/>
        <v>0.4436231493211624</v>
      </c>
      <c r="K60" s="37">
        <f t="shared" si="7"/>
        <v>1.0170191900427727</v>
      </c>
    </row>
    <row r="61" spans="1:11" ht="25.5">
      <c r="A61" s="39" t="s">
        <v>125</v>
      </c>
      <c r="B61" s="27" t="s">
        <v>126</v>
      </c>
      <c r="C61" s="16">
        <v>174971.83</v>
      </c>
      <c r="D61" s="16">
        <v>138797.19</v>
      </c>
      <c r="E61" s="16">
        <v>295877</v>
      </c>
      <c r="F61" s="16">
        <v>235970.2</v>
      </c>
      <c r="G61" s="16">
        <v>237507.53</v>
      </c>
      <c r="H61" s="38">
        <f t="shared" si="5"/>
        <v>0.7932544913086867</v>
      </c>
      <c r="I61" s="38">
        <f t="shared" si="4"/>
        <v>2.1317218309679036</v>
      </c>
      <c r="J61" s="38">
        <f t="shared" si="7"/>
        <v>0.7975280268489947</v>
      </c>
      <c r="K61" s="38">
        <f t="shared" si="7"/>
        <v>1.006514932817788</v>
      </c>
    </row>
    <row r="62" spans="1:11" s="20" customFormat="1" ht="12.75">
      <c r="A62" s="41" t="s">
        <v>11</v>
      </c>
      <c r="B62" s="51" t="s">
        <v>10</v>
      </c>
      <c r="C62" s="43">
        <f>C63+C64</f>
        <v>4979949.66</v>
      </c>
      <c r="D62" s="43">
        <f>D63+D64</f>
        <v>2317943.81</v>
      </c>
      <c r="E62" s="43">
        <f>E63+E64</f>
        <v>2106638.72</v>
      </c>
      <c r="F62" s="43">
        <f>F63+F64</f>
        <v>829841.3900000001</v>
      </c>
      <c r="G62" s="43">
        <f>G63+G64</f>
        <v>846443.3099999999</v>
      </c>
      <c r="H62" s="44">
        <f aca="true" t="shared" si="9" ref="H62:H79">D62/C62</f>
        <v>0.4654552692807742</v>
      </c>
      <c r="I62" s="44">
        <f t="shared" si="4"/>
        <v>0.9088394252317964</v>
      </c>
      <c r="J62" s="44">
        <f aca="true" t="shared" si="10" ref="J62:K71">F62/E62</f>
        <v>0.39391727785198977</v>
      </c>
      <c r="K62" s="44">
        <f t="shared" si="10"/>
        <v>1.0200061363533577</v>
      </c>
    </row>
    <row r="63" spans="1:11" ht="38.25">
      <c r="A63" s="39" t="s">
        <v>127</v>
      </c>
      <c r="B63" s="27" t="s">
        <v>128</v>
      </c>
      <c r="C63" s="16">
        <v>3064134.02</v>
      </c>
      <c r="D63" s="16">
        <v>274247.4</v>
      </c>
      <c r="E63" s="16">
        <v>1299641.12</v>
      </c>
      <c r="F63" s="16">
        <v>293785.08</v>
      </c>
      <c r="G63" s="16">
        <v>305536.48</v>
      </c>
      <c r="H63" s="38">
        <f t="shared" si="9"/>
        <v>0.08950241673828614</v>
      </c>
      <c r="I63" s="38">
        <f t="shared" si="4"/>
        <v>4.7389368869130575</v>
      </c>
      <c r="J63" s="38">
        <f t="shared" si="10"/>
        <v>0.22605092704361338</v>
      </c>
      <c r="K63" s="38">
        <f t="shared" si="10"/>
        <v>1.0399999891076837</v>
      </c>
    </row>
    <row r="64" spans="1:11" ht="25.5">
      <c r="A64" s="39" t="s">
        <v>129</v>
      </c>
      <c r="B64" s="27" t="s">
        <v>130</v>
      </c>
      <c r="C64" s="16">
        <v>1915815.64</v>
      </c>
      <c r="D64" s="16">
        <v>2043696.41</v>
      </c>
      <c r="E64" s="16">
        <v>806997.6</v>
      </c>
      <c r="F64" s="16">
        <v>536056.31</v>
      </c>
      <c r="G64" s="16">
        <v>540906.83</v>
      </c>
      <c r="H64" s="38">
        <f t="shared" si="9"/>
        <v>1.066750039685447</v>
      </c>
      <c r="I64" s="38">
        <f t="shared" si="4"/>
        <v>0.394871565097088</v>
      </c>
      <c r="J64" s="38">
        <f t="shared" si="10"/>
        <v>0.664260104367101</v>
      </c>
      <c r="K64" s="38">
        <f t="shared" si="10"/>
        <v>1.0090485270101566</v>
      </c>
    </row>
    <row r="65" spans="1:11" ht="25.5">
      <c r="A65" s="12" t="s">
        <v>31</v>
      </c>
      <c r="B65" s="26" t="s">
        <v>32</v>
      </c>
      <c r="C65" s="14">
        <f>C67+C66</f>
        <v>17883851.63</v>
      </c>
      <c r="D65" s="14">
        <f>D67+D66</f>
        <v>15000000</v>
      </c>
      <c r="E65" s="14">
        <f>E67+E66</f>
        <v>13944044.33</v>
      </c>
      <c r="F65" s="14">
        <f>F67+F66</f>
        <v>5076826.91</v>
      </c>
      <c r="G65" s="14">
        <f>G67+G66</f>
        <v>4008947.97</v>
      </c>
      <c r="H65" s="37">
        <f t="shared" si="9"/>
        <v>0.8387454956759782</v>
      </c>
      <c r="I65" s="37">
        <f t="shared" si="4"/>
        <v>0.9296029553333334</v>
      </c>
      <c r="J65" s="37">
        <f t="shared" si="10"/>
        <v>0.3640856834539338</v>
      </c>
      <c r="K65" s="37">
        <f t="shared" si="10"/>
        <v>0.7896562244624566</v>
      </c>
    </row>
    <row r="66" spans="1:11" ht="76.5">
      <c r="A66" s="39" t="s">
        <v>194</v>
      </c>
      <c r="B66" s="18" t="s">
        <v>195</v>
      </c>
      <c r="C66" s="16">
        <v>5400.61</v>
      </c>
      <c r="D66" s="16">
        <v>0</v>
      </c>
      <c r="E66" s="16">
        <v>0</v>
      </c>
      <c r="F66" s="16">
        <v>0</v>
      </c>
      <c r="G66" s="16">
        <v>0</v>
      </c>
      <c r="H66" s="38" t="s">
        <v>68</v>
      </c>
      <c r="I66" s="38" t="s">
        <v>68</v>
      </c>
      <c r="J66" s="38" t="s">
        <v>68</v>
      </c>
      <c r="K66" s="38" t="s">
        <v>68</v>
      </c>
    </row>
    <row r="67" spans="1:11" ht="89.25">
      <c r="A67" s="39" t="s">
        <v>131</v>
      </c>
      <c r="B67" s="18" t="s">
        <v>132</v>
      </c>
      <c r="C67" s="16">
        <v>17878451.02</v>
      </c>
      <c r="D67" s="16">
        <v>15000000</v>
      </c>
      <c r="E67" s="16">
        <v>13944044.33</v>
      </c>
      <c r="F67" s="16">
        <v>5076826.91</v>
      </c>
      <c r="G67" s="16">
        <v>4008947.97</v>
      </c>
      <c r="H67" s="38">
        <f t="shared" si="9"/>
        <v>0.8389988586382581</v>
      </c>
      <c r="I67" s="38">
        <f t="shared" si="4"/>
        <v>0.9296029553333334</v>
      </c>
      <c r="J67" s="38">
        <f t="shared" si="10"/>
        <v>0.3640856834539338</v>
      </c>
      <c r="K67" s="38">
        <f t="shared" si="10"/>
        <v>0.7896562244624566</v>
      </c>
    </row>
    <row r="68" spans="1:11" ht="12.75">
      <c r="A68" s="7" t="s">
        <v>33</v>
      </c>
      <c r="B68" s="28" t="s">
        <v>1</v>
      </c>
      <c r="C68" s="9">
        <f>C69+C71+C72+C75+C76+C77+C78+C79+C74+C70+C73</f>
        <v>6310136.26</v>
      </c>
      <c r="D68" s="9">
        <f>D69+D71+D72+D75+D76+D77+D78+D79+D74+D70+D73</f>
        <v>7602963.83</v>
      </c>
      <c r="E68" s="9">
        <f>E69+E71+E72+E75+E76+E77+E78+E79+E74+E70+E73</f>
        <v>3926634.65</v>
      </c>
      <c r="F68" s="9">
        <f>F69+F71+F72+F75+F76+F77+F78+F79+F74+F70+F73</f>
        <v>4077909.59</v>
      </c>
      <c r="G68" s="9">
        <f>G69+G71+G72+G75+G76+G77+G78+G79+G74+G70+G73</f>
        <v>4234155.52</v>
      </c>
      <c r="H68" s="37">
        <f t="shared" si="9"/>
        <v>1.2048810860385446</v>
      </c>
      <c r="I68" s="37">
        <f t="shared" si="4"/>
        <v>0.5164610456919667</v>
      </c>
      <c r="J68" s="37">
        <f t="shared" si="10"/>
        <v>1.0385253412868447</v>
      </c>
      <c r="K68" s="37">
        <f t="shared" si="10"/>
        <v>1.038315202078818</v>
      </c>
    </row>
    <row r="69" spans="1:11" ht="85.5">
      <c r="A69" s="4" t="s">
        <v>133</v>
      </c>
      <c r="B69" s="52" t="s">
        <v>136</v>
      </c>
      <c r="C69" s="30">
        <v>73043.35</v>
      </c>
      <c r="D69" s="30">
        <v>56000</v>
      </c>
      <c r="E69" s="30">
        <v>58000</v>
      </c>
      <c r="F69" s="30">
        <v>60000</v>
      </c>
      <c r="G69" s="30">
        <v>61000</v>
      </c>
      <c r="H69" s="38">
        <f t="shared" si="9"/>
        <v>0.7666680128991893</v>
      </c>
      <c r="I69" s="38">
        <f t="shared" si="4"/>
        <v>1.0357142857142858</v>
      </c>
      <c r="J69" s="38">
        <f t="shared" si="10"/>
        <v>1.0344827586206897</v>
      </c>
      <c r="K69" s="38">
        <f t="shared" si="10"/>
        <v>1.0166666666666666</v>
      </c>
    </row>
    <row r="70" spans="1:11" ht="51">
      <c r="A70" s="4" t="s">
        <v>134</v>
      </c>
      <c r="B70" s="29" t="s">
        <v>135</v>
      </c>
      <c r="C70" s="30">
        <v>6317.68</v>
      </c>
      <c r="D70" s="30">
        <v>4000</v>
      </c>
      <c r="E70" s="30">
        <v>4000</v>
      </c>
      <c r="F70" s="30">
        <v>4000</v>
      </c>
      <c r="G70" s="30">
        <v>4000</v>
      </c>
      <c r="H70" s="38">
        <f t="shared" si="9"/>
        <v>0.6331438122855225</v>
      </c>
      <c r="I70" s="38">
        <f t="shared" si="4"/>
        <v>1</v>
      </c>
      <c r="J70" s="38">
        <f t="shared" si="10"/>
        <v>1</v>
      </c>
      <c r="K70" s="38">
        <f t="shared" si="10"/>
        <v>1</v>
      </c>
    </row>
    <row r="71" spans="1:11" ht="63.75">
      <c r="A71" s="5" t="s">
        <v>46</v>
      </c>
      <c r="B71" s="29" t="s">
        <v>47</v>
      </c>
      <c r="C71" s="30">
        <v>0</v>
      </c>
      <c r="D71" s="30">
        <v>4000</v>
      </c>
      <c r="E71" s="30">
        <v>5000</v>
      </c>
      <c r="F71" s="30">
        <v>5000</v>
      </c>
      <c r="G71" s="30">
        <v>5000</v>
      </c>
      <c r="H71" s="38" t="s">
        <v>68</v>
      </c>
      <c r="I71" s="38">
        <f t="shared" si="4"/>
        <v>1.25</v>
      </c>
      <c r="J71" s="38">
        <f t="shared" si="10"/>
        <v>1</v>
      </c>
      <c r="K71" s="38">
        <f t="shared" si="10"/>
        <v>1</v>
      </c>
    </row>
    <row r="72" spans="1:11" ht="51">
      <c r="A72" s="40" t="s">
        <v>137</v>
      </c>
      <c r="B72" s="18" t="s">
        <v>138</v>
      </c>
      <c r="C72" s="19">
        <v>200000</v>
      </c>
      <c r="D72" s="19">
        <v>444000</v>
      </c>
      <c r="E72" s="19">
        <v>0</v>
      </c>
      <c r="F72" s="19">
        <v>0</v>
      </c>
      <c r="G72" s="19">
        <v>0</v>
      </c>
      <c r="H72" s="38">
        <f t="shared" si="9"/>
        <v>2.22</v>
      </c>
      <c r="I72" s="38" t="s">
        <v>68</v>
      </c>
      <c r="J72" s="38" t="s">
        <v>68</v>
      </c>
      <c r="K72" s="38" t="s">
        <v>68</v>
      </c>
    </row>
    <row r="73" spans="1:11" ht="63.75">
      <c r="A73" s="40" t="s">
        <v>209</v>
      </c>
      <c r="B73" s="18" t="s">
        <v>208</v>
      </c>
      <c r="C73" s="19">
        <v>0</v>
      </c>
      <c r="D73" s="19">
        <v>140663.5</v>
      </c>
      <c r="E73" s="19">
        <v>0</v>
      </c>
      <c r="F73" s="19">
        <v>0</v>
      </c>
      <c r="G73" s="19">
        <v>0</v>
      </c>
      <c r="H73" s="38">
        <v>0</v>
      </c>
      <c r="I73" s="38" t="s">
        <v>68</v>
      </c>
      <c r="J73" s="38" t="s">
        <v>68</v>
      </c>
      <c r="K73" s="38" t="s">
        <v>68</v>
      </c>
    </row>
    <row r="74" spans="1:11" ht="38.25">
      <c r="A74" s="15" t="s">
        <v>139</v>
      </c>
      <c r="B74" s="18" t="s">
        <v>140</v>
      </c>
      <c r="C74" s="19">
        <v>0</v>
      </c>
      <c r="D74" s="19">
        <v>172000</v>
      </c>
      <c r="E74" s="19">
        <v>0</v>
      </c>
      <c r="F74" s="19">
        <v>0</v>
      </c>
      <c r="G74" s="19">
        <v>0</v>
      </c>
      <c r="H74" s="38" t="s">
        <v>68</v>
      </c>
      <c r="I74" s="38" t="s">
        <v>68</v>
      </c>
      <c r="J74" s="38" t="s">
        <v>68</v>
      </c>
      <c r="K74" s="38" t="s">
        <v>68</v>
      </c>
    </row>
    <row r="75" spans="1:11" s="31" customFormat="1" ht="51">
      <c r="A75" s="15" t="s">
        <v>48</v>
      </c>
      <c r="B75" s="18" t="s">
        <v>49</v>
      </c>
      <c r="C75" s="16">
        <v>1949707.7</v>
      </c>
      <c r="D75" s="16">
        <v>1765800</v>
      </c>
      <c r="E75" s="16">
        <v>0</v>
      </c>
      <c r="F75" s="16">
        <v>0</v>
      </c>
      <c r="G75" s="16">
        <v>0</v>
      </c>
      <c r="H75" s="38">
        <f t="shared" si="9"/>
        <v>0.9056742197817652</v>
      </c>
      <c r="I75" s="38" t="s">
        <v>68</v>
      </c>
      <c r="J75" s="38" t="s">
        <v>68</v>
      </c>
      <c r="K75" s="38" t="s">
        <v>68</v>
      </c>
    </row>
    <row r="76" spans="1:11" s="31" customFormat="1" ht="25.5">
      <c r="A76" s="39" t="s">
        <v>141</v>
      </c>
      <c r="B76" s="18" t="s">
        <v>205</v>
      </c>
      <c r="C76" s="16">
        <v>814300</v>
      </c>
      <c r="D76" s="16">
        <v>1361000</v>
      </c>
      <c r="E76" s="16">
        <v>0</v>
      </c>
      <c r="F76" s="16">
        <v>0</v>
      </c>
      <c r="G76" s="16">
        <v>0</v>
      </c>
      <c r="H76" s="38">
        <f t="shared" si="9"/>
        <v>1.6713741864177822</v>
      </c>
      <c r="I76" s="38" t="s">
        <v>68</v>
      </c>
      <c r="J76" s="38" t="s">
        <v>68</v>
      </c>
      <c r="K76" s="38" t="s">
        <v>68</v>
      </c>
    </row>
    <row r="77" spans="1:11" s="31" customFormat="1" ht="63.75">
      <c r="A77" s="39" t="s">
        <v>142</v>
      </c>
      <c r="B77" s="18" t="s">
        <v>143</v>
      </c>
      <c r="C77" s="16">
        <v>257000</v>
      </c>
      <c r="D77" s="16">
        <v>261000</v>
      </c>
      <c r="E77" s="16">
        <v>0</v>
      </c>
      <c r="F77" s="16">
        <v>0</v>
      </c>
      <c r="G77" s="16">
        <v>0</v>
      </c>
      <c r="H77" s="38">
        <f t="shared" si="9"/>
        <v>1.0155642023346303</v>
      </c>
      <c r="I77" s="38" t="s">
        <v>68</v>
      </c>
      <c r="J77" s="38" t="s">
        <v>68</v>
      </c>
      <c r="K77" s="38" t="s">
        <v>68</v>
      </c>
    </row>
    <row r="78" spans="1:11" ht="63.75">
      <c r="A78" s="5" t="s">
        <v>50</v>
      </c>
      <c r="B78" s="29" t="s">
        <v>51</v>
      </c>
      <c r="C78" s="30">
        <v>63331.16</v>
      </c>
      <c r="D78" s="30">
        <v>80000</v>
      </c>
      <c r="E78" s="30">
        <v>0</v>
      </c>
      <c r="F78" s="30">
        <v>0</v>
      </c>
      <c r="G78" s="30">
        <v>0</v>
      </c>
      <c r="H78" s="38">
        <f t="shared" si="9"/>
        <v>1.263201242484742</v>
      </c>
      <c r="I78" s="38" t="s">
        <v>68</v>
      </c>
      <c r="J78" s="38" t="s">
        <v>68</v>
      </c>
      <c r="K78" s="38" t="s">
        <v>68</v>
      </c>
    </row>
    <row r="79" spans="1:11" ht="38.25">
      <c r="A79" s="4" t="s">
        <v>144</v>
      </c>
      <c r="B79" s="29" t="s">
        <v>145</v>
      </c>
      <c r="C79" s="30">
        <v>2946436.37</v>
      </c>
      <c r="D79" s="30">
        <v>3314500.33</v>
      </c>
      <c r="E79" s="30">
        <v>3859634.65</v>
      </c>
      <c r="F79" s="30">
        <v>4008909.59</v>
      </c>
      <c r="G79" s="30">
        <v>4164155.52</v>
      </c>
      <c r="H79" s="38">
        <f t="shared" si="9"/>
        <v>1.1249183467009674</v>
      </c>
      <c r="I79" s="38">
        <f t="shared" si="4"/>
        <v>1.164469532576574</v>
      </c>
      <c r="J79" s="38">
        <f>F79/E79</f>
        <v>1.0386759249350195</v>
      </c>
      <c r="K79" s="38">
        <f>G79/F79</f>
        <v>1.0387252260283575</v>
      </c>
    </row>
    <row r="80" spans="1:11" s="35" customFormat="1" ht="12.75">
      <c r="A80" s="12" t="s">
        <v>62</v>
      </c>
      <c r="B80" s="26" t="s">
        <v>63</v>
      </c>
      <c r="C80" s="9">
        <f>C81</f>
        <v>6515.84</v>
      </c>
      <c r="D80" s="9">
        <f>D81</f>
        <v>0</v>
      </c>
      <c r="E80" s="9">
        <f>E81</f>
        <v>0</v>
      </c>
      <c r="F80" s="9">
        <f>F81</f>
        <v>0</v>
      </c>
      <c r="G80" s="9">
        <f>G81</f>
        <v>0</v>
      </c>
      <c r="H80" s="37" t="s">
        <v>68</v>
      </c>
      <c r="I80" s="37" t="s">
        <v>68</v>
      </c>
      <c r="J80" s="37" t="s">
        <v>68</v>
      </c>
      <c r="K80" s="37" t="s">
        <v>68</v>
      </c>
    </row>
    <row r="81" spans="1:11" ht="25.5">
      <c r="A81" s="15" t="s">
        <v>146</v>
      </c>
      <c r="B81" s="27" t="s">
        <v>147</v>
      </c>
      <c r="C81" s="30">
        <v>6515.84</v>
      </c>
      <c r="D81" s="30">
        <v>0</v>
      </c>
      <c r="E81" s="30">
        <v>0</v>
      </c>
      <c r="F81" s="30">
        <v>0</v>
      </c>
      <c r="G81" s="30">
        <v>0</v>
      </c>
      <c r="H81" s="38" t="s">
        <v>68</v>
      </c>
      <c r="I81" s="38" t="s">
        <v>68</v>
      </c>
      <c r="J81" s="38" t="s">
        <v>68</v>
      </c>
      <c r="K81" s="38" t="s">
        <v>68</v>
      </c>
    </row>
    <row r="82" spans="1:11" ht="17.25" customHeight="1">
      <c r="A82" s="7" t="s">
        <v>2</v>
      </c>
      <c r="B82" s="32" t="s">
        <v>3</v>
      </c>
      <c r="C82" s="9">
        <f>C83+C117+C118+C115</f>
        <v>1541753497.22</v>
      </c>
      <c r="D82" s="9">
        <f>D83+D117+D118+D115</f>
        <v>1817301619.08</v>
      </c>
      <c r="E82" s="9">
        <f>E83+E117+E118+E115</f>
        <v>1767647151.43</v>
      </c>
      <c r="F82" s="9">
        <f>F83+F117+F118+F115</f>
        <v>1529446559.15</v>
      </c>
      <c r="G82" s="9">
        <f>G83+G117+G118+G115</f>
        <v>1595525052.33</v>
      </c>
      <c r="H82" s="37">
        <f aca="true" t="shared" si="11" ref="H82:I90">D82/C82</f>
        <v>1.1787238507043132</v>
      </c>
      <c r="I82" s="37">
        <f t="shared" si="11"/>
        <v>0.9726768153790909</v>
      </c>
      <c r="J82" s="37">
        <f aca="true" t="shared" si="12" ref="J82:K84">F82/E82</f>
        <v>0.8652442643390117</v>
      </c>
      <c r="K82" s="37">
        <f t="shared" si="12"/>
        <v>1.0432041857132448</v>
      </c>
    </row>
    <row r="83" spans="1:13" ht="30.75" customHeight="1">
      <c r="A83" s="7" t="s">
        <v>4</v>
      </c>
      <c r="B83" s="8" t="s">
        <v>5</v>
      </c>
      <c r="C83" s="11">
        <f>C84+C88+C101+C110</f>
        <v>1543527906.08</v>
      </c>
      <c r="D83" s="11">
        <f>D84+D88+D101+D110</f>
        <v>1810427014.1499999</v>
      </c>
      <c r="E83" s="11">
        <f>E84+E88+E101+E110</f>
        <v>1767647151.43</v>
      </c>
      <c r="F83" s="11">
        <f>F84+F88+F101+F110</f>
        <v>1529446559.15</v>
      </c>
      <c r="G83" s="11">
        <f>G84+G88+G101+G110</f>
        <v>1595525052.33</v>
      </c>
      <c r="H83" s="37">
        <f t="shared" si="11"/>
        <v>1.1729149871658795</v>
      </c>
      <c r="I83" s="37">
        <f t="shared" si="11"/>
        <v>0.9763702914364184</v>
      </c>
      <c r="J83" s="37">
        <f t="shared" si="12"/>
        <v>0.8652442643390117</v>
      </c>
      <c r="K83" s="37">
        <f t="shared" si="12"/>
        <v>1.0432041857132448</v>
      </c>
      <c r="M83" s="3"/>
    </row>
    <row r="84" spans="1:11" ht="29.25" customHeight="1">
      <c r="A84" s="34" t="s">
        <v>153</v>
      </c>
      <c r="B84" s="8" t="s">
        <v>60</v>
      </c>
      <c r="C84" s="9">
        <f>C85+C87+C86</f>
        <v>594163700</v>
      </c>
      <c r="D84" s="9">
        <f>D85+D87+D86</f>
        <v>632370969.52</v>
      </c>
      <c r="E84" s="9">
        <f>E85+E87+E86</f>
        <v>630539000</v>
      </c>
      <c r="F84" s="9">
        <f>F85+F87+F86</f>
        <v>479522000</v>
      </c>
      <c r="G84" s="9">
        <f>G85+G87+G86</f>
        <v>508908000</v>
      </c>
      <c r="H84" s="37">
        <f t="shared" si="11"/>
        <v>1.0643042809919219</v>
      </c>
      <c r="I84" s="37">
        <f t="shared" si="11"/>
        <v>0.9971030145147388</v>
      </c>
      <c r="J84" s="37">
        <f t="shared" si="12"/>
        <v>0.760495385693827</v>
      </c>
      <c r="K84" s="37">
        <f t="shared" si="12"/>
        <v>1.0612818598521028</v>
      </c>
    </row>
    <row r="85" spans="1:11" ht="34.5" customHeight="1">
      <c r="A85" s="4" t="s">
        <v>154</v>
      </c>
      <c r="B85" s="29" t="s">
        <v>155</v>
      </c>
      <c r="C85" s="30">
        <v>14459100</v>
      </c>
      <c r="D85" s="30">
        <v>14672554</v>
      </c>
      <c r="E85" s="30">
        <v>0</v>
      </c>
      <c r="F85" s="30">
        <v>0</v>
      </c>
      <c r="G85" s="30">
        <v>0</v>
      </c>
      <c r="H85" s="38">
        <f t="shared" si="11"/>
        <v>1.0147626062479684</v>
      </c>
      <c r="I85" s="38" t="s">
        <v>68</v>
      </c>
      <c r="J85" s="38" t="s">
        <v>68</v>
      </c>
      <c r="K85" s="38" t="s">
        <v>68</v>
      </c>
    </row>
    <row r="86" spans="1:11" ht="34.5" customHeight="1">
      <c r="A86" s="4" t="s">
        <v>158</v>
      </c>
      <c r="B86" s="29" t="s">
        <v>156</v>
      </c>
      <c r="C86" s="30">
        <v>1291600</v>
      </c>
      <c r="D86" s="30">
        <v>19724415.52</v>
      </c>
      <c r="E86" s="30">
        <v>0</v>
      </c>
      <c r="F86" s="30">
        <v>0</v>
      </c>
      <c r="G86" s="30">
        <v>0</v>
      </c>
      <c r="H86" s="38">
        <f t="shared" si="11"/>
        <v>15.271303437596778</v>
      </c>
      <c r="I86" s="38" t="s">
        <v>68</v>
      </c>
      <c r="J86" s="38" t="s">
        <v>68</v>
      </c>
      <c r="K86" s="38" t="s">
        <v>68</v>
      </c>
    </row>
    <row r="87" spans="1:11" ht="51">
      <c r="A87" s="4" t="s">
        <v>159</v>
      </c>
      <c r="B87" s="29" t="s">
        <v>157</v>
      </c>
      <c r="C87" s="30">
        <v>578413000</v>
      </c>
      <c r="D87" s="30">
        <v>597974000</v>
      </c>
      <c r="E87" s="30">
        <v>630539000</v>
      </c>
      <c r="F87" s="30">
        <v>479522000</v>
      </c>
      <c r="G87" s="30">
        <v>508908000</v>
      </c>
      <c r="H87" s="38">
        <f t="shared" si="11"/>
        <v>1.0338183961978724</v>
      </c>
      <c r="I87" s="38">
        <f t="shared" si="11"/>
        <v>1.0544588895169356</v>
      </c>
      <c r="J87" s="38">
        <f>F87/E87</f>
        <v>0.760495385693827</v>
      </c>
      <c r="K87" s="38">
        <f>G87/F87</f>
        <v>1.0612818598521028</v>
      </c>
    </row>
    <row r="88" spans="1:11" ht="32.25" customHeight="1">
      <c r="A88" s="34" t="s">
        <v>160</v>
      </c>
      <c r="B88" s="28" t="s">
        <v>0</v>
      </c>
      <c r="C88" s="9">
        <f>C89+C91+C92+C95+C96+C98+C100+C99+C90+C94+C97+C93</f>
        <v>111890819.17</v>
      </c>
      <c r="D88" s="9">
        <f>D89+D91+D92+D95+D96+D98+D100+D99+D90+D94+D97+D93</f>
        <v>187356116.97</v>
      </c>
      <c r="E88" s="9">
        <f>E89+E91+E92+E95+E96+E98+E100+E99+E90+E94+E97+E93</f>
        <v>212937580.43</v>
      </c>
      <c r="F88" s="9">
        <f>F89+F91+F92+F95+F96+F98+F100+F99+F90+F94+F97+F93</f>
        <v>91317706.05</v>
      </c>
      <c r="G88" s="9">
        <f>G89+G91+G92+G95+G96+G98+G100+G99+G90+G94+G97+G93</f>
        <v>91397606.05</v>
      </c>
      <c r="H88" s="37">
        <f t="shared" si="11"/>
        <v>1.6744547797558142</v>
      </c>
      <c r="I88" s="37">
        <f t="shared" si="11"/>
        <v>1.1365392487510626</v>
      </c>
      <c r="J88" s="37">
        <f>F88/E88</f>
        <v>0.42884729818755174</v>
      </c>
      <c r="K88" s="37">
        <f>G88/F88</f>
        <v>1.0008749672265775</v>
      </c>
    </row>
    <row r="89" spans="1:11" ht="66.75" customHeight="1">
      <c r="A89" s="4" t="s">
        <v>166</v>
      </c>
      <c r="B89" s="33" t="s">
        <v>161</v>
      </c>
      <c r="C89" s="30">
        <v>20137441.99</v>
      </c>
      <c r="D89" s="30">
        <v>20415501</v>
      </c>
      <c r="E89" s="30">
        <v>37652562.49</v>
      </c>
      <c r="F89" s="30">
        <v>0</v>
      </c>
      <c r="G89" s="30">
        <v>0</v>
      </c>
      <c r="H89" s="38">
        <f t="shared" si="11"/>
        <v>1.0138080601368378</v>
      </c>
      <c r="I89" s="37" t="s">
        <v>68</v>
      </c>
      <c r="J89" s="37" t="s">
        <v>68</v>
      </c>
      <c r="K89" s="37" t="s">
        <v>68</v>
      </c>
    </row>
    <row r="90" spans="1:11" ht="48.75" customHeight="1">
      <c r="A90" s="4" t="s">
        <v>210</v>
      </c>
      <c r="B90" s="60" t="s">
        <v>193</v>
      </c>
      <c r="C90" s="30">
        <v>0</v>
      </c>
      <c r="D90" s="30">
        <v>46171998.94</v>
      </c>
      <c r="E90" s="30">
        <v>17855300</v>
      </c>
      <c r="F90" s="30">
        <v>0</v>
      </c>
      <c r="G90" s="30">
        <v>0</v>
      </c>
      <c r="H90" s="38" t="s">
        <v>68</v>
      </c>
      <c r="I90" s="38">
        <f t="shared" si="11"/>
        <v>0.38671273520565497</v>
      </c>
      <c r="J90" s="38" t="s">
        <v>68</v>
      </c>
      <c r="K90" s="38" t="s">
        <v>68</v>
      </c>
    </row>
    <row r="91" spans="1:11" ht="40.5" customHeight="1">
      <c r="A91" s="40" t="s">
        <v>165</v>
      </c>
      <c r="B91" s="54" t="s">
        <v>150</v>
      </c>
      <c r="C91" s="30">
        <v>744226.29</v>
      </c>
      <c r="D91" s="30">
        <v>0</v>
      </c>
      <c r="E91" s="30">
        <v>0</v>
      </c>
      <c r="F91" s="30">
        <v>0</v>
      </c>
      <c r="G91" s="30">
        <v>0</v>
      </c>
      <c r="H91" s="38" t="s">
        <v>68</v>
      </c>
      <c r="I91" s="38" t="s">
        <v>68</v>
      </c>
      <c r="J91" s="38" t="s">
        <v>68</v>
      </c>
      <c r="K91" s="38" t="s">
        <v>68</v>
      </c>
    </row>
    <row r="92" spans="1:11" ht="83.25" customHeight="1">
      <c r="A92" s="40" t="s">
        <v>164</v>
      </c>
      <c r="B92" s="59" t="s">
        <v>162</v>
      </c>
      <c r="C92" s="30">
        <v>2384721.89</v>
      </c>
      <c r="D92" s="30">
        <v>0</v>
      </c>
      <c r="E92" s="30">
        <v>0</v>
      </c>
      <c r="F92" s="30">
        <v>0</v>
      </c>
      <c r="G92" s="30">
        <v>0</v>
      </c>
      <c r="H92" s="38" t="s">
        <v>68</v>
      </c>
      <c r="I92" s="38" t="s">
        <v>68</v>
      </c>
      <c r="J92" s="38" t="s">
        <v>68</v>
      </c>
      <c r="K92" s="38" t="s">
        <v>68</v>
      </c>
    </row>
    <row r="93" spans="1:11" ht="58.5" customHeight="1">
      <c r="A93" s="40" t="s">
        <v>223</v>
      </c>
      <c r="B93" s="59" t="s">
        <v>224</v>
      </c>
      <c r="C93" s="30">
        <v>0</v>
      </c>
      <c r="D93" s="30">
        <v>0</v>
      </c>
      <c r="E93" s="30">
        <v>3351173.89</v>
      </c>
      <c r="F93" s="30">
        <v>0</v>
      </c>
      <c r="G93" s="30">
        <v>0</v>
      </c>
      <c r="H93" s="38" t="s">
        <v>68</v>
      </c>
      <c r="I93" s="38" t="s">
        <v>68</v>
      </c>
      <c r="J93" s="38" t="s">
        <v>68</v>
      </c>
      <c r="K93" s="38" t="s">
        <v>68</v>
      </c>
    </row>
    <row r="94" spans="1:11" ht="45" customHeight="1">
      <c r="A94" s="40" t="s">
        <v>211</v>
      </c>
      <c r="B94" s="59" t="s">
        <v>212</v>
      </c>
      <c r="C94" s="30">
        <v>0</v>
      </c>
      <c r="D94" s="30">
        <v>142010.4</v>
      </c>
      <c r="E94" s="30">
        <v>0</v>
      </c>
      <c r="F94" s="30">
        <v>0</v>
      </c>
      <c r="G94" s="30">
        <v>0</v>
      </c>
      <c r="H94" s="38" t="s">
        <v>68</v>
      </c>
      <c r="I94" s="38" t="s">
        <v>68</v>
      </c>
      <c r="J94" s="38" t="s">
        <v>68</v>
      </c>
      <c r="K94" s="38" t="s">
        <v>68</v>
      </c>
    </row>
    <row r="95" spans="1:11" ht="55.5" customHeight="1">
      <c r="A95" s="40" t="s">
        <v>163</v>
      </c>
      <c r="B95" s="54" t="s">
        <v>167</v>
      </c>
      <c r="C95" s="30">
        <v>796084</v>
      </c>
      <c r="D95" s="30">
        <v>0</v>
      </c>
      <c r="E95" s="30">
        <v>0</v>
      </c>
      <c r="F95" s="30">
        <v>0</v>
      </c>
      <c r="G95" s="30">
        <v>0</v>
      </c>
      <c r="H95" s="38" t="s">
        <v>68</v>
      </c>
      <c r="I95" s="38" t="s">
        <v>68</v>
      </c>
      <c r="J95" s="38" t="s">
        <v>68</v>
      </c>
      <c r="K95" s="38" t="s">
        <v>68</v>
      </c>
    </row>
    <row r="96" spans="1:11" ht="32.25" customHeight="1">
      <c r="A96" s="40" t="s">
        <v>168</v>
      </c>
      <c r="B96" s="54" t="s">
        <v>148</v>
      </c>
      <c r="C96" s="30">
        <v>20295.1</v>
      </c>
      <c r="D96" s="30">
        <v>27276.7</v>
      </c>
      <c r="E96" s="30">
        <v>0</v>
      </c>
      <c r="F96" s="30">
        <v>0</v>
      </c>
      <c r="G96" s="30">
        <v>0</v>
      </c>
      <c r="H96" s="38">
        <f>D96/C96</f>
        <v>1.3440042177668503</v>
      </c>
      <c r="I96" s="38" t="s">
        <v>68</v>
      </c>
      <c r="J96" s="38" t="s">
        <v>68</v>
      </c>
      <c r="K96" s="38" t="s">
        <v>68</v>
      </c>
    </row>
    <row r="97" spans="1:11" ht="82.5" customHeight="1">
      <c r="A97" s="40" t="s">
        <v>213</v>
      </c>
      <c r="B97" s="54" t="s">
        <v>214</v>
      </c>
      <c r="C97" s="30">
        <v>0</v>
      </c>
      <c r="D97" s="30">
        <v>109265</v>
      </c>
      <c r="E97" s="30">
        <v>0</v>
      </c>
      <c r="F97" s="30">
        <v>0</v>
      </c>
      <c r="G97" s="30">
        <v>0</v>
      </c>
      <c r="H97" s="38" t="s">
        <v>68</v>
      </c>
      <c r="I97" s="38" t="s">
        <v>68</v>
      </c>
      <c r="J97" s="38" t="s">
        <v>68</v>
      </c>
      <c r="K97" s="38" t="s">
        <v>68</v>
      </c>
    </row>
    <row r="98" spans="1:11" ht="58.5" customHeight="1">
      <c r="A98" s="40" t="s">
        <v>169</v>
      </c>
      <c r="B98" s="55" t="s">
        <v>149</v>
      </c>
      <c r="C98" s="30">
        <v>644679.84</v>
      </c>
      <c r="D98" s="30">
        <v>22135376.9</v>
      </c>
      <c r="E98" s="30">
        <v>0</v>
      </c>
      <c r="F98" s="30">
        <v>0</v>
      </c>
      <c r="G98" s="30">
        <v>0</v>
      </c>
      <c r="H98" s="38">
        <f>D98/C98</f>
        <v>34.335456961086294</v>
      </c>
      <c r="I98" s="38" t="s">
        <v>68</v>
      </c>
      <c r="J98" s="38" t="s">
        <v>68</v>
      </c>
      <c r="K98" s="38" t="s">
        <v>68</v>
      </c>
    </row>
    <row r="99" spans="1:11" ht="43.5" customHeight="1">
      <c r="A99" s="40" t="s">
        <v>192</v>
      </c>
      <c r="B99" s="55" t="s">
        <v>193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8" t="s">
        <v>68</v>
      </c>
      <c r="I99" s="38" t="s">
        <v>68</v>
      </c>
      <c r="J99" s="38" t="s">
        <v>68</v>
      </c>
      <c r="K99" s="38" t="s">
        <v>68</v>
      </c>
    </row>
    <row r="100" spans="1:11" ht="25.5">
      <c r="A100" s="4" t="s">
        <v>172</v>
      </c>
      <c r="B100" s="33" t="s">
        <v>170</v>
      </c>
      <c r="C100" s="30">
        <v>87163370.06</v>
      </c>
      <c r="D100" s="30">
        <f>1958500+3404845+16222714.94+73387272+3220.84+1816302.25+1561833</f>
        <v>98354688.03</v>
      </c>
      <c r="E100" s="30">
        <v>154078544.05</v>
      </c>
      <c r="F100" s="30">
        <v>91317706.05</v>
      </c>
      <c r="G100" s="30">
        <v>91397606.05</v>
      </c>
      <c r="H100" s="38">
        <f aca="true" t="shared" si="13" ref="H100:K101">D100/C100</f>
        <v>1.1283947369439287</v>
      </c>
      <c r="I100" s="38">
        <f t="shared" si="13"/>
        <v>1.566560243706972</v>
      </c>
      <c r="J100" s="38">
        <f t="shared" si="13"/>
        <v>0.5926698400029435</v>
      </c>
      <c r="K100" s="38">
        <f t="shared" si="13"/>
        <v>1.0008749672265775</v>
      </c>
    </row>
    <row r="101" spans="1:11" ht="35.25" customHeight="1">
      <c r="A101" s="34" t="s">
        <v>171</v>
      </c>
      <c r="B101" s="28" t="s">
        <v>61</v>
      </c>
      <c r="C101" s="9">
        <f>C103+C104+C105+C107+C109+C102+C108+C106</f>
        <v>830596227.39</v>
      </c>
      <c r="D101" s="9">
        <f>D103+D104+D105+D107+D109+D102+D108+D106</f>
        <v>906524839.42</v>
      </c>
      <c r="E101" s="9">
        <f>E103+E104+E105+E107+E109+E102+E108+E106</f>
        <v>923170571</v>
      </c>
      <c r="F101" s="9">
        <f>F103+F104+F105+F107+F109+F102+F108+F106</f>
        <v>958606853.1</v>
      </c>
      <c r="G101" s="9">
        <f>G103+G104+G105+G107+G109+G102+G108+G106</f>
        <v>995219446.28</v>
      </c>
      <c r="H101" s="37">
        <f t="shared" si="13"/>
        <v>1.0914145881309767</v>
      </c>
      <c r="I101" s="37">
        <f t="shared" si="13"/>
        <v>1.0183621351077927</v>
      </c>
      <c r="J101" s="37">
        <f t="shared" si="13"/>
        <v>1.0383854113347815</v>
      </c>
      <c r="K101" s="37">
        <f t="shared" si="13"/>
        <v>1.0381935441642212</v>
      </c>
    </row>
    <row r="102" spans="1:11" ht="40.5" customHeight="1">
      <c r="A102" s="4" t="s">
        <v>215</v>
      </c>
      <c r="B102" s="33" t="s">
        <v>216</v>
      </c>
      <c r="C102" s="30">
        <v>0</v>
      </c>
      <c r="D102" s="30">
        <f>1820000+5460000+147200+599725+6000+15219700+1627600+603300+2158400+556477+79528+209400+29437+4349917.5+18200+73400+91000</f>
        <v>33049284.5</v>
      </c>
      <c r="E102" s="30">
        <v>35287887</v>
      </c>
      <c r="F102" s="30">
        <v>36117105</v>
      </c>
      <c r="G102" s="30">
        <v>37173049</v>
      </c>
      <c r="H102" s="38" t="s">
        <v>68</v>
      </c>
      <c r="I102" s="38">
        <f aca="true" t="shared" si="14" ref="I102:K105">E102/D102</f>
        <v>1.0677352788076244</v>
      </c>
      <c r="J102" s="38">
        <f t="shared" si="14"/>
        <v>1.0234986583356493</v>
      </c>
      <c r="K102" s="38">
        <f t="shared" si="14"/>
        <v>1.0292366733158707</v>
      </c>
    </row>
    <row r="103" spans="1:11" ht="51">
      <c r="A103" s="4" t="s">
        <v>173</v>
      </c>
      <c r="B103" s="29" t="s">
        <v>175</v>
      </c>
      <c r="C103" s="30">
        <v>30899396.38</v>
      </c>
      <c r="D103" s="30">
        <v>32056300</v>
      </c>
      <c r="E103" s="30">
        <v>32619900</v>
      </c>
      <c r="F103" s="30">
        <v>32619900</v>
      </c>
      <c r="G103" s="30">
        <v>32619900</v>
      </c>
      <c r="H103" s="38">
        <f>D103/C103</f>
        <v>1.0374409779975127</v>
      </c>
      <c r="I103" s="38">
        <f t="shared" si="14"/>
        <v>1.0175815674298032</v>
      </c>
      <c r="J103" s="38">
        <f t="shared" si="14"/>
        <v>1</v>
      </c>
      <c r="K103" s="38">
        <f t="shared" si="14"/>
        <v>1</v>
      </c>
    </row>
    <row r="104" spans="1:11" ht="76.5">
      <c r="A104" s="4" t="s">
        <v>174</v>
      </c>
      <c r="B104" s="29" t="s">
        <v>176</v>
      </c>
      <c r="C104" s="30">
        <v>14960044.53</v>
      </c>
      <c r="D104" s="30">
        <f>18691900+467300</f>
        <v>19159200</v>
      </c>
      <c r="E104" s="30">
        <v>20703900</v>
      </c>
      <c r="F104" s="30">
        <v>20703900</v>
      </c>
      <c r="G104" s="30">
        <v>20703900</v>
      </c>
      <c r="H104" s="38">
        <f>D104/C104</f>
        <v>1.2806913750543496</v>
      </c>
      <c r="I104" s="38">
        <f t="shared" si="14"/>
        <v>1.0806244519604158</v>
      </c>
      <c r="J104" s="38">
        <f t="shared" si="14"/>
        <v>1</v>
      </c>
      <c r="K104" s="38">
        <f t="shared" si="14"/>
        <v>1</v>
      </c>
    </row>
    <row r="105" spans="1:11" ht="55.5" customHeight="1">
      <c r="A105" s="4" t="s">
        <v>177</v>
      </c>
      <c r="B105" s="33" t="s">
        <v>189</v>
      </c>
      <c r="C105" s="30">
        <v>42271.8</v>
      </c>
      <c r="D105" s="30">
        <v>8785.92</v>
      </c>
      <c r="E105" s="30">
        <v>5612</v>
      </c>
      <c r="F105" s="30">
        <v>6047.1</v>
      </c>
      <c r="G105" s="30">
        <v>55220.28</v>
      </c>
      <c r="H105" s="38">
        <f>D105/C105</f>
        <v>0.20784352689026725</v>
      </c>
      <c r="I105" s="38">
        <f t="shared" si="14"/>
        <v>0.6387492715617715</v>
      </c>
      <c r="J105" s="38">
        <f t="shared" si="14"/>
        <v>1.0775302922309338</v>
      </c>
      <c r="K105" s="38">
        <f t="shared" si="14"/>
        <v>9.131696184948156</v>
      </c>
    </row>
    <row r="106" spans="1:11" ht="30" customHeight="1">
      <c r="A106" s="4" t="s">
        <v>225</v>
      </c>
      <c r="B106" s="33" t="s">
        <v>226</v>
      </c>
      <c r="C106" s="30">
        <v>0</v>
      </c>
      <c r="D106" s="30">
        <v>0</v>
      </c>
      <c r="E106" s="30">
        <v>758000</v>
      </c>
      <c r="F106" s="30">
        <v>0</v>
      </c>
      <c r="G106" s="30">
        <v>0</v>
      </c>
      <c r="H106" s="38" t="s">
        <v>68</v>
      </c>
      <c r="I106" s="38" t="s">
        <v>68</v>
      </c>
      <c r="J106" s="38" t="s">
        <v>68</v>
      </c>
      <c r="K106" s="38" t="s">
        <v>68</v>
      </c>
    </row>
    <row r="107" spans="1:11" ht="42.75" customHeight="1">
      <c r="A107" s="4" t="s">
        <v>178</v>
      </c>
      <c r="B107" s="33" t="s">
        <v>179</v>
      </c>
      <c r="C107" s="30">
        <v>3043369.47</v>
      </c>
      <c r="D107" s="30">
        <v>2835269</v>
      </c>
      <c r="E107" s="30">
        <v>2382872</v>
      </c>
      <c r="F107" s="30">
        <v>1882701</v>
      </c>
      <c r="G107" s="30">
        <v>1870077</v>
      </c>
      <c r="H107" s="38">
        <f>D107/C107</f>
        <v>0.931621687063845</v>
      </c>
      <c r="I107" s="38">
        <f>E107/D107</f>
        <v>0.8404394785821028</v>
      </c>
      <c r="J107" s="38">
        <f>F107/E107</f>
        <v>0.7900974118626598</v>
      </c>
      <c r="K107" s="38">
        <f>G107/F107</f>
        <v>0.9932947398445107</v>
      </c>
    </row>
    <row r="108" spans="1:11" ht="24.75" customHeight="1">
      <c r="A108" s="4" t="s">
        <v>217</v>
      </c>
      <c r="B108" s="33" t="s">
        <v>218</v>
      </c>
      <c r="C108" s="30">
        <v>0</v>
      </c>
      <c r="D108" s="30">
        <v>819416000</v>
      </c>
      <c r="E108" s="30">
        <v>831412400</v>
      </c>
      <c r="F108" s="30">
        <v>867277200</v>
      </c>
      <c r="G108" s="30">
        <v>902797300</v>
      </c>
      <c r="H108" s="38" t="s">
        <v>68</v>
      </c>
      <c r="I108" s="38">
        <f>E108/D108</f>
        <v>1.0146401827643101</v>
      </c>
      <c r="J108" s="38">
        <f>F108/E108</f>
        <v>1.0431371964141982</v>
      </c>
      <c r="K108" s="38">
        <f>G108/F108</f>
        <v>1.0409558789277522</v>
      </c>
    </row>
    <row r="109" spans="1:11" ht="29.25" customHeight="1">
      <c r="A109" s="4" t="s">
        <v>182</v>
      </c>
      <c r="B109" s="33" t="s">
        <v>180</v>
      </c>
      <c r="C109" s="30">
        <v>781651145.21</v>
      </c>
      <c r="D109" s="30">
        <v>0</v>
      </c>
      <c r="E109" s="30">
        <v>0</v>
      </c>
      <c r="F109" s="30">
        <v>0</v>
      </c>
      <c r="G109" s="30">
        <v>0</v>
      </c>
      <c r="H109" s="38" t="s">
        <v>68</v>
      </c>
      <c r="I109" s="38" t="s">
        <v>68</v>
      </c>
      <c r="J109" s="38" t="s">
        <v>68</v>
      </c>
      <c r="K109" s="38" t="s">
        <v>68</v>
      </c>
    </row>
    <row r="110" spans="1:11" s="35" customFormat="1" ht="29.25" customHeight="1">
      <c r="A110" s="34" t="s">
        <v>181</v>
      </c>
      <c r="B110" s="28" t="s">
        <v>6</v>
      </c>
      <c r="C110" s="9">
        <f>C114+C111+C113+C112</f>
        <v>6877159.52</v>
      </c>
      <c r="D110" s="9">
        <f>D114+D111+D113+D112</f>
        <v>84175088.24</v>
      </c>
      <c r="E110" s="9">
        <f>E114+E111+E113+E112</f>
        <v>1000000</v>
      </c>
      <c r="F110" s="9">
        <f>F114+F111+F113+F112</f>
        <v>0</v>
      </c>
      <c r="G110" s="9">
        <f>G114+G111+G113+G112</f>
        <v>0</v>
      </c>
      <c r="H110" s="37">
        <f aca="true" t="shared" si="15" ref="H110:H116">D110/C110</f>
        <v>12.239804529065221</v>
      </c>
      <c r="I110" s="37">
        <f>E110/D110</f>
        <v>0.011879999426300572</v>
      </c>
      <c r="J110" s="37" t="s">
        <v>68</v>
      </c>
      <c r="K110" s="37" t="s">
        <v>68</v>
      </c>
    </row>
    <row r="111" spans="1:11" ht="87.75" customHeight="1">
      <c r="A111" s="4" t="s">
        <v>219</v>
      </c>
      <c r="B111" s="33" t="s">
        <v>221</v>
      </c>
      <c r="C111" s="30">
        <v>0</v>
      </c>
      <c r="D111" s="30">
        <v>78539861.72</v>
      </c>
      <c r="E111" s="30">
        <v>0</v>
      </c>
      <c r="F111" s="30">
        <v>0</v>
      </c>
      <c r="G111" s="30">
        <v>0</v>
      </c>
      <c r="H111" s="38" t="s">
        <v>68</v>
      </c>
      <c r="I111" s="38" t="s">
        <v>68</v>
      </c>
      <c r="J111" s="38" t="s">
        <v>68</v>
      </c>
      <c r="K111" s="38" t="s">
        <v>68</v>
      </c>
    </row>
    <row r="112" spans="1:11" ht="45.75" customHeight="1">
      <c r="A112" s="4" t="s">
        <v>227</v>
      </c>
      <c r="B112" s="33" t="s">
        <v>228</v>
      </c>
      <c r="C112" s="30">
        <v>0</v>
      </c>
      <c r="D112" s="30">
        <v>0</v>
      </c>
      <c r="E112" s="30">
        <v>1000000</v>
      </c>
      <c r="F112" s="30">
        <v>0</v>
      </c>
      <c r="G112" s="30">
        <v>0</v>
      </c>
      <c r="H112" s="38" t="s">
        <v>68</v>
      </c>
      <c r="I112" s="38" t="s">
        <v>68</v>
      </c>
      <c r="J112" s="38" t="s">
        <v>68</v>
      </c>
      <c r="K112" s="38" t="s">
        <v>68</v>
      </c>
    </row>
    <row r="113" spans="1:11" ht="42.75" customHeight="1">
      <c r="A113" s="4" t="s">
        <v>220</v>
      </c>
      <c r="B113" s="33" t="s">
        <v>222</v>
      </c>
      <c r="C113" s="30">
        <v>0</v>
      </c>
      <c r="D113" s="30">
        <v>5000000</v>
      </c>
      <c r="E113" s="30">
        <v>0</v>
      </c>
      <c r="F113" s="30">
        <v>0</v>
      </c>
      <c r="G113" s="30">
        <v>0</v>
      </c>
      <c r="H113" s="38" t="s">
        <v>68</v>
      </c>
      <c r="I113" s="38" t="s">
        <v>68</v>
      </c>
      <c r="J113" s="38" t="s">
        <v>68</v>
      </c>
      <c r="K113" s="38" t="s">
        <v>68</v>
      </c>
    </row>
    <row r="114" spans="1:11" ht="39" customHeight="1">
      <c r="A114" s="4" t="s">
        <v>184</v>
      </c>
      <c r="B114" s="33" t="s">
        <v>183</v>
      </c>
      <c r="C114" s="30">
        <v>6877159.52</v>
      </c>
      <c r="D114" s="30">
        <v>635226.52</v>
      </c>
      <c r="E114" s="30">
        <v>0</v>
      </c>
      <c r="F114" s="30">
        <v>0</v>
      </c>
      <c r="G114" s="30">
        <v>0</v>
      </c>
      <c r="H114" s="38">
        <f t="shared" si="15"/>
        <v>0.09236757096482183</v>
      </c>
      <c r="I114" s="38" t="s">
        <v>68</v>
      </c>
      <c r="J114" s="38" t="s">
        <v>68</v>
      </c>
      <c r="K114" s="38" t="s">
        <v>68</v>
      </c>
    </row>
    <row r="115" spans="1:11" s="35" customFormat="1" ht="29.25" customHeight="1">
      <c r="A115" s="34" t="s">
        <v>206</v>
      </c>
      <c r="B115" s="28" t="s">
        <v>185</v>
      </c>
      <c r="C115" s="9">
        <f>C116</f>
        <v>714887</v>
      </c>
      <c r="D115" s="9">
        <f>D116</f>
        <v>6874604.93</v>
      </c>
      <c r="E115" s="9">
        <f>E116</f>
        <v>0</v>
      </c>
      <c r="F115" s="9">
        <f>F116</f>
        <v>0</v>
      </c>
      <c r="G115" s="9">
        <f>G116</f>
        <v>0</v>
      </c>
      <c r="H115" s="37">
        <f t="shared" si="15"/>
        <v>9.616351857006771</v>
      </c>
      <c r="I115" s="37" t="s">
        <v>68</v>
      </c>
      <c r="J115" s="37" t="s">
        <v>68</v>
      </c>
      <c r="K115" s="37" t="s">
        <v>68</v>
      </c>
    </row>
    <row r="116" spans="1:11" ht="28.5" customHeight="1">
      <c r="A116" s="4" t="s">
        <v>207</v>
      </c>
      <c r="B116" s="33" t="s">
        <v>186</v>
      </c>
      <c r="C116" s="30">
        <v>714887</v>
      </c>
      <c r="D116" s="30">
        <v>6874604.93</v>
      </c>
      <c r="E116" s="30">
        <v>0</v>
      </c>
      <c r="F116" s="30">
        <v>0</v>
      </c>
      <c r="G116" s="30">
        <v>0</v>
      </c>
      <c r="H116" s="38">
        <f t="shared" si="15"/>
        <v>9.616351857006771</v>
      </c>
      <c r="I116" s="38" t="s">
        <v>68</v>
      </c>
      <c r="J116" s="38" t="s">
        <v>68</v>
      </c>
      <c r="K116" s="38" t="s">
        <v>68</v>
      </c>
    </row>
    <row r="117" spans="1:11" s="35" customFormat="1" ht="78.75" customHeight="1">
      <c r="A117" s="36" t="s">
        <v>64</v>
      </c>
      <c r="B117" s="28" t="s">
        <v>66</v>
      </c>
      <c r="C117" s="9">
        <v>416759.96</v>
      </c>
      <c r="D117" s="9">
        <v>0</v>
      </c>
      <c r="E117" s="9">
        <v>0</v>
      </c>
      <c r="F117" s="9">
        <v>0</v>
      </c>
      <c r="G117" s="9">
        <v>0</v>
      </c>
      <c r="H117" s="37" t="s">
        <v>68</v>
      </c>
      <c r="I117" s="37" t="s">
        <v>68</v>
      </c>
      <c r="J117" s="37" t="s">
        <v>68</v>
      </c>
      <c r="K117" s="37" t="s">
        <v>68</v>
      </c>
    </row>
    <row r="118" spans="1:11" s="35" customFormat="1" ht="44.25" customHeight="1">
      <c r="A118" s="36" t="s">
        <v>65</v>
      </c>
      <c r="B118" s="28" t="s">
        <v>67</v>
      </c>
      <c r="C118" s="9">
        <v>-2906055.82</v>
      </c>
      <c r="D118" s="9">
        <v>0</v>
      </c>
      <c r="E118" s="9">
        <v>0</v>
      </c>
      <c r="F118" s="9">
        <v>0</v>
      </c>
      <c r="G118" s="9">
        <v>0</v>
      </c>
      <c r="H118" s="37" t="s">
        <v>68</v>
      </c>
      <c r="I118" s="37" t="s">
        <v>68</v>
      </c>
      <c r="J118" s="37" t="s">
        <v>68</v>
      </c>
      <c r="K118" s="37" t="s">
        <v>68</v>
      </c>
    </row>
    <row r="119" spans="1:11" ht="12.75">
      <c r="A119" s="61" t="s">
        <v>52</v>
      </c>
      <c r="B119" s="61"/>
      <c r="C119" s="9">
        <f>C7+C82</f>
        <v>2452402453.23</v>
      </c>
      <c r="D119" s="9">
        <f>D7+D82</f>
        <v>2721430696.0099998</v>
      </c>
      <c r="E119" s="9">
        <f>E7+E82</f>
        <v>2697255970.04</v>
      </c>
      <c r="F119" s="9">
        <f>F7+F82</f>
        <v>2483344298.6400003</v>
      </c>
      <c r="G119" s="9">
        <f>G7+G82</f>
        <v>2584424628.2</v>
      </c>
      <c r="H119" s="37">
        <f>D119/C119</f>
        <v>1.109699875086028</v>
      </c>
      <c r="I119" s="37">
        <f>E119/D119</f>
        <v>0.9911169055286091</v>
      </c>
      <c r="J119" s="37">
        <f>F119/E119</f>
        <v>0.9206928545988806</v>
      </c>
      <c r="K119" s="37">
        <f>G119/F119</f>
        <v>1.0407033086855317</v>
      </c>
    </row>
    <row r="122" spans="1:2" ht="12.75">
      <c r="A122" s="56" t="s">
        <v>152</v>
      </c>
      <c r="B122" s="56"/>
    </row>
  </sheetData>
  <sheetProtection/>
  <mergeCells count="2">
    <mergeCell ref="A119:B119"/>
    <mergeCell ref="A3:K3"/>
  </mergeCells>
  <printOptions horizontalCentered="1"/>
  <pageMargins left="0.7480314960629921" right="0.15748031496062992" top="0.15748031496062992" bottom="0.2362204724409449" header="0.1968503937007874" footer="0.15748031496062992"/>
  <pageSetup fitToHeight="20" fitToWidth="1" horizontalDpi="600" verticalDpi="600" orientation="portrait" paperSize="9" r:id="rId1"/>
  <rowBreaks count="5" manualBreakCount="5">
    <brk id="16" max="255" man="1"/>
    <brk id="31" max="255" man="1"/>
    <brk id="41" max="255" man="1"/>
    <brk id="66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Полянина Александра Александровна</cp:lastModifiedBy>
  <cp:lastPrinted>2016-11-21T08:34:12Z</cp:lastPrinted>
  <dcterms:created xsi:type="dcterms:W3CDTF">2003-08-14T15:25:08Z</dcterms:created>
  <dcterms:modified xsi:type="dcterms:W3CDTF">2019-11-20T08:30:28Z</dcterms:modified>
  <cp:category/>
  <cp:version/>
  <cp:contentType/>
  <cp:contentStatus/>
</cp:coreProperties>
</file>