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8190" activeTab="0"/>
  </bookViews>
  <sheets>
    <sheet name="Отчет МП свод" sheetId="1" r:id="rId1"/>
  </sheets>
  <definedNames/>
  <calcPr fullCalcOnLoad="1"/>
</workbook>
</file>

<file path=xl/sharedStrings.xml><?xml version="1.0" encoding="utf-8"?>
<sst xmlns="http://schemas.openxmlformats.org/spreadsheetml/2006/main" count="629" uniqueCount="165">
  <si>
    <t>№ п/п</t>
  </si>
  <si>
    <t>1</t>
  </si>
  <si>
    <t>2</t>
  </si>
  <si>
    <t>3</t>
  </si>
  <si>
    <t>4</t>
  </si>
  <si>
    <t>5</t>
  </si>
  <si>
    <t>6</t>
  </si>
  <si>
    <t>7</t>
  </si>
  <si>
    <t>8</t>
  </si>
  <si>
    <t>9</t>
  </si>
  <si>
    <t>УКС и МП</t>
  </si>
  <si>
    <t>УФ</t>
  </si>
  <si>
    <t>10</t>
  </si>
  <si>
    <t>11</t>
  </si>
  <si>
    <t>12</t>
  </si>
  <si>
    <t>13</t>
  </si>
  <si>
    <t>УО</t>
  </si>
  <si>
    <t>МБ</t>
  </si>
  <si>
    <t>ОБ</t>
  </si>
  <si>
    <t>ФБ</t>
  </si>
  <si>
    <t>Всего</t>
  </si>
  <si>
    <t>ВБС</t>
  </si>
  <si>
    <t>источники финансирования</t>
  </si>
  <si>
    <t>Причины невыполнения мероприятий - низкой степени освоения финансирования и достижения показателей результативности выполнения мероприятий</t>
  </si>
  <si>
    <t>Отдел ЭР</t>
  </si>
  <si>
    <t>отдел Т и СВ</t>
  </si>
  <si>
    <t>отдел У и О</t>
  </si>
  <si>
    <t>Объемы и источники финансирования, в руб.коп.</t>
  </si>
  <si>
    <t>Наименование муниципальной программы (МП)/подпрограммы</t>
  </si>
  <si>
    <t xml:space="preserve">подпрограмма 1 "Качественное и доступное дошкольное образование" </t>
  </si>
  <si>
    <t xml:space="preserve">подпрограмма 2 "Обеспечение предоставления муниципальных услуг в сфере общего и дополнительного образования" </t>
  </si>
  <si>
    <t>1.1.</t>
  </si>
  <si>
    <t>1.2.</t>
  </si>
  <si>
    <t>2.1.</t>
  </si>
  <si>
    <t>2.2.</t>
  </si>
  <si>
    <t>2.3.</t>
  </si>
  <si>
    <t>5.1.</t>
  </si>
  <si>
    <t>5.2.</t>
  </si>
  <si>
    <t>5.3.</t>
  </si>
  <si>
    <t>5.4.</t>
  </si>
  <si>
    <t>6.1.</t>
  </si>
  <si>
    <t>6.2.</t>
  </si>
  <si>
    <t>6.3.</t>
  </si>
  <si>
    <t>6.4.</t>
  </si>
  <si>
    <t>6.5.</t>
  </si>
  <si>
    <t>6.6.</t>
  </si>
  <si>
    <t>6.7.</t>
  </si>
  <si>
    <t xml:space="preserve">подпрограмма 3 "Развитие системы образования через эффективное выполнение муниципальных функций " </t>
  </si>
  <si>
    <t xml:space="preserve">подпрограмма 4 "Обеспечение информационно-методического сопровождения образовательного процесса муниципальных учреждений" </t>
  </si>
  <si>
    <t xml:space="preserve">подпрограмма 5 "Обеспечение хозяйственно-эксплуатационного обслуживания учреждений системы образования ЗАТО Александровск" </t>
  </si>
  <si>
    <t xml:space="preserve">подпрограмма 6 "Школьное здоровое питание" </t>
  </si>
  <si>
    <t xml:space="preserve">подпрограмма 7 "Организация отдыха, оздоровления и занятости детей и молодежи ЗАТО Александровск " </t>
  </si>
  <si>
    <t>13.1.</t>
  </si>
  <si>
    <t>13.2.</t>
  </si>
  <si>
    <t>13.3.</t>
  </si>
  <si>
    <t>13.4.</t>
  </si>
  <si>
    <t>13.5.</t>
  </si>
  <si>
    <t>13.6.</t>
  </si>
  <si>
    <t>13.7.</t>
  </si>
  <si>
    <t>13.8.</t>
  </si>
  <si>
    <t>11.1.</t>
  </si>
  <si>
    <t>11.2.</t>
  </si>
  <si>
    <t>11.3.</t>
  </si>
  <si>
    <t>11.4.</t>
  </si>
  <si>
    <t>12.1.</t>
  </si>
  <si>
    <t>12.2.</t>
  </si>
  <si>
    <t>12.3.</t>
  </si>
  <si>
    <t>11.5.</t>
  </si>
  <si>
    <t>лист 2</t>
  </si>
  <si>
    <t>лист 3</t>
  </si>
  <si>
    <t>лист 4</t>
  </si>
  <si>
    <t>лист 5</t>
  </si>
  <si>
    <t>лист 6</t>
  </si>
  <si>
    <t>лист 7</t>
  </si>
  <si>
    <t>лист 10</t>
  </si>
  <si>
    <t>лист 11</t>
  </si>
  <si>
    <t xml:space="preserve">Заказчик-координатор </t>
  </si>
  <si>
    <t>Плановый объем финансирования на отчетный период, руб. коп.</t>
  </si>
  <si>
    <t>Процент освоения, % (гр.6/гр.5 х 100)</t>
  </si>
  <si>
    <t>МП «Эффективное управление муниципальными финансами и оптимизация муниципального долга ЗАТО Александровск» на 2014 - 2020 годы</t>
  </si>
  <si>
    <t>МП "Обеспечение комплексной безопасности населения ЗАТО Александровск» на 2014-2020 год</t>
  </si>
  <si>
    <t>МП «Информационное общество» на 2014-2020 годы</t>
  </si>
  <si>
    <t xml:space="preserve">МП «Повышение качества жизни отдельных категорий граждан ЗАТО Александровск» на 2014-2020 годы </t>
  </si>
  <si>
    <t>МП «Развитие инвестиционной деятельности муниципального образования ЗАТО Александровск» на 2014-2020 годы</t>
  </si>
  <si>
    <t>МП «Эффективное муниципальное управление» на 2014-2020 годы</t>
  </si>
  <si>
    <t>6.8.</t>
  </si>
  <si>
    <t>МП «Охрана окружающей среды» на 2014-2020 годы</t>
  </si>
  <si>
    <t>МП «Развитие культуры и сохранение культурного наследия» на 2014-2020 годы</t>
  </si>
  <si>
    <t>МП «Развитие физической культуры, спорта и молодежной политики» на 2014-2020 годы</t>
  </si>
  <si>
    <t>МП «Развитие образования» на 2014-2020 годы</t>
  </si>
  <si>
    <t>Кассовый расход за отчетный период, руб. коп.</t>
  </si>
  <si>
    <t xml:space="preserve">подпрограмма 8 "Развитие современной инфраструктуры системы образования ЗАТО Александровск" </t>
  </si>
  <si>
    <t>подпрограмма 1 "Развитие физической культуры и спорта "</t>
  </si>
  <si>
    <t>подпрограмма 2 "Молодежь ЗАТО Александровск "</t>
  </si>
  <si>
    <t>подпрограмма 3 "Патриотическое воспитание граждан "</t>
  </si>
  <si>
    <t>подпрограмма 1 "Развитие творческого потенциала и организация досуга населения ЗАТО Александровск"</t>
  </si>
  <si>
    <t>подпрограмма 2 "Библиотечное дело ЗАТО Александровск"</t>
  </si>
  <si>
    <t>подпрограмма 3 "Музейное дело ЗАТО Александровск "</t>
  </si>
  <si>
    <t>подпрограмма 4 "Сохранение и реконструкция военно-мемориальных объектов ЗАТО Александровск "</t>
  </si>
  <si>
    <t>подпрограмма 5 " Модернизация учреждений культуры и дополнительного образования в сфере культуры ЗАТО Александровск "</t>
  </si>
  <si>
    <t xml:space="preserve">подпрограмма 1 "Профилактика правонарушений, обеспечение безопасности населения ЗАТО Александровск" </t>
  </si>
  <si>
    <t xml:space="preserve">подпрограмма 1 "Управление развитием информационного общества и формированием электронного правительства" </t>
  </si>
  <si>
    <t xml:space="preserve">подпрограмма 2 "Развитие информационного общества и формирование электронного правительства " </t>
  </si>
  <si>
    <t>подпрограмма 3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</si>
  <si>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подпрограмма 4 "Создание и развитие многофункционального центра предоставления государственных и муниципальных услуг ЗАТО Александровск "</t>
  </si>
  <si>
    <t xml:space="preserve">подпрограмма 1 "Совершенствование финансовой и бюджетной политики" </t>
  </si>
  <si>
    <t xml:space="preserve">подпрограмма 1 "Обеспечение деятельности администрации ЗАТО Александровск" </t>
  </si>
  <si>
    <t xml:space="preserve">подпрограмма 2 "Обеспечение деятельности управления муниципальной собственностью администрации ЗАТО Александровск" </t>
  </si>
  <si>
    <t xml:space="preserve">подпрограмма 3 "Обеспечение деятельности управления культуры, спорта и молодежной политики администрации ЗАТО Александровск" </t>
  </si>
  <si>
    <t xml:space="preserve">подпрограмма 4 "Архивное дело ЗАТО Александровск" </t>
  </si>
  <si>
    <t xml:space="preserve">подпрограмма 5 "Осуществление муниципальных функций, направленных на повышение эффективности управления муниципальным имуществом" </t>
  </si>
  <si>
    <t>подпрограмма 6 "Обслуживание органов местного самоуправления ЗАТО Александровск"</t>
  </si>
  <si>
    <t xml:space="preserve">подпрограмма 7 "Повышение эффективности управления капитальным строительством и капитальным ремонтом объектов инфраструктуры ЗАТО Александровск" </t>
  </si>
  <si>
    <t xml:space="preserve">подпрограмма 8 "Развитие муниципальной службы ЗАТО Александровск" </t>
  </si>
  <si>
    <t>МП «Энергоэффективность и развитие энергетики»                            на 2014-2016 годы</t>
  </si>
  <si>
    <t xml:space="preserve">подпрограмма 4 "SOS </t>
  </si>
  <si>
    <t>12.4.</t>
  </si>
  <si>
    <t xml:space="preserve">МП "Формирование современной городской среды"                                                      на 2018-2022 годы  </t>
  </si>
  <si>
    <t xml:space="preserve">МП "Содержание и развитие системы жилищно-коммунального хозяйства"                                                         на 2018-2022 годы </t>
  </si>
  <si>
    <t>14.</t>
  </si>
  <si>
    <t>15.</t>
  </si>
  <si>
    <t>подпрограмма 1 "Капитальный ремонт многоквартирных домов ЗАТО Александровск"</t>
  </si>
  <si>
    <t>подпрограмма 2 "Содержание и эффективное использование объектов муниципальной собственности ЗАТО Александровск"</t>
  </si>
  <si>
    <t>подпрограмма 3 "Организация ритуальных услуг"</t>
  </si>
  <si>
    <t>15.3.</t>
  </si>
  <si>
    <t>15.2.</t>
  </si>
  <si>
    <t>15.1.</t>
  </si>
  <si>
    <r>
      <t>подпрограмма 2 "Защита населения и территории ЗАТО Александровск от чрезвычайных ситуаций, мероприятия в области гражданской обороны"</t>
    </r>
    <r>
      <rPr>
        <sz val="11"/>
        <rFont val="Times New Roman"/>
        <family val="1"/>
      </rPr>
      <t xml:space="preserve">                      </t>
    </r>
  </si>
  <si>
    <t xml:space="preserve">подпрограммы 3 «Профилактика экстремизма и терроризма в ЗАТО Александровск» </t>
  </si>
  <si>
    <t>9.1.</t>
  </si>
  <si>
    <t>подпрограмма 1 "Автомобильные дороги                                              ЗАТО Александровск"</t>
  </si>
  <si>
    <t>9.2.</t>
  </si>
  <si>
    <t>подпрограмма 2                    "Организация транспортного обслуживания населения на территории                                      ЗАТО Александровск"</t>
  </si>
  <si>
    <t>1.3.</t>
  </si>
  <si>
    <t>подпрограмма 3 "Совершенствование организационной системы бухгалтерского (бюджетного) учета и формирования бухгалтерской (бюджетной) отчетности муниципальных учреждений"</t>
  </si>
  <si>
    <t xml:space="preserve">подпрограмма 2                     "Эффективное управление муниципальным долгом" </t>
  </si>
  <si>
    <t>Выполнение мероприятий в течении года</t>
  </si>
  <si>
    <t>Мероприятия заявительного характера</t>
  </si>
  <si>
    <t>Выполнение мероприятий в течение 2018 года</t>
  </si>
  <si>
    <t>Всего по муниципальным программам                                             ЗАТО Александровск:</t>
  </si>
  <si>
    <t>Обязательства по оплате взносов на капремонт общего имущества МКД в рамках выставленных счетов выполнены в полном объеме</t>
  </si>
  <si>
    <t xml:space="preserve">Готовится конкурсная документация </t>
  </si>
  <si>
    <t>9.3.</t>
  </si>
  <si>
    <t>подпрограмма 3                    "Повышение безопасности дорожного движения и снижение дорожно-транспортного травматизма в ЗАТО Александровск"</t>
  </si>
  <si>
    <t>лист 8</t>
  </si>
  <si>
    <t>лист 9</t>
  </si>
  <si>
    <t>Сводный отчет по муниципальным программам  ЗАТО Александровск  за 9 месяцев 2018 года</t>
  </si>
  <si>
    <t>МП «Развитие транспортной системы  ЗАТО Александровск»                        на 2014-2020 годы</t>
  </si>
  <si>
    <t>Завершение выполнения мероприятий 1.1. и 1.3. запланировано                                              на 4 квартал 2018 года</t>
  </si>
  <si>
    <t xml:space="preserve">Выполнение мероприятий запланировано на 4 квартал               2018 года     </t>
  </si>
  <si>
    <t>Выполнение мероприятий                           в течении года</t>
  </si>
  <si>
    <t>Выполнение мероприятий                          в течении года</t>
  </si>
  <si>
    <t>Выполнение мероприятий 2.3 и 2.4 запланировано на 4 квартал                2018 года. Мероприятие 3.1. в 2018 году выполнятся не будет, в связи с непредоставлением субсидии из областного бюджета.</t>
  </si>
  <si>
    <t xml:space="preserve"> Выполнение мероприятий в               2018 году не предусмотрено.</t>
  </si>
  <si>
    <t>Выполнение мероприятий запланировано на 4 квартал 2018 года</t>
  </si>
  <si>
    <t>Выполнение мероприятий запланировано 4 квартал 2018 года</t>
  </si>
  <si>
    <t>По мероприятию 2.1. процент освоения 62,48% в связи с проведением конкурсных процедур,  возникла экономии средств бюджета ЗАТО Александровск, что позволило осуществить погашение коммерческого кредита привлеченного в ЗАТО Александровск в 2017 году</t>
  </si>
  <si>
    <t>По мероприятию 1.2 работы выполняются на основании обращений МКУ "СМИ ЗАТО Александровск". По мероприятию 2.4.проведены конкурсные процедуры, подрядная организация на выполнение проектных работ не была определена. Выполнение мероприятий 2.1, 2.6 запланировано                                           на 4 квартал 2018 года.</t>
  </si>
  <si>
    <t xml:space="preserve">Выполнение мероприятия 1.4. запланировано на 4 квартал 2018 года          </t>
  </si>
  <si>
    <t xml:space="preserve">Реализация мероприятий 1.1, 1.2, 1.3 запланировано на 4 квартал 2018 года.    </t>
  </si>
  <si>
    <t xml:space="preserve"> Реализация мероприятия 1.4 запланировано на 4 квартал                 2018 года.  Мероприятие 2.1 носит заявительный характер.                  По мероприятию 2.2 работы выполняются на основании обращений МКУ "СМИ ЗАТО Александровск"</t>
  </si>
  <si>
    <t xml:space="preserve">Выполнение мероприятий  запланировано на 4 квартал 2018 года </t>
  </si>
  <si>
    <t xml:space="preserve">Выполнение мероприятий  запланировано на 4 квартал                        2018 года </t>
  </si>
  <si>
    <t xml:space="preserve">Выполнение мероприятий  запланировано на 4 квартал                 2018 года </t>
  </si>
  <si>
    <t xml:space="preserve"> Выполнение мероприятий 1.1-1.8  в 2018 году не предусмотрены.  При выполнении мероприятий   1.9-2.3. финансирования не требуется. Показатели результативности выполняются.</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</si>
</sst>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0.00_р_."/>
    <numFmt numFmtId="166" formatCode="#,##0.00_ ;\-#,##0.00\ "/>
  </numFmts>
  <fonts count="47">
    <font>
      <sz val="10"/>
      <name val="Arial Cyr"/>
      <family val="0"/>
    </font>
    <font>
      <sz val="11"/>
      <color indexed="8"/>
      <name val="Calibri"/>
      <family val="2"/>
    </font>
    <font>
      <sz val="8"/>
      <name val="Arial Cyr"/>
      <family val="0"/>
    </font>
    <font>
      <sz val="12"/>
      <name val="Times New Roman"/>
      <family val="1"/>
    </font>
    <font>
      <b/>
      <sz val="12"/>
      <name val="Times New Roman"/>
      <family val="1"/>
    </font>
    <font>
      <sz val="10"/>
      <name val="Times New Roman"/>
      <family val="1"/>
    </font>
    <font>
      <i/>
      <sz val="12"/>
      <name val="Times New Roman"/>
      <family val="1"/>
    </font>
    <font>
      <sz val="11"/>
      <name val="Times New Roman"/>
      <family val="1"/>
    </font>
    <font>
      <sz val="14"/>
      <name val="Times New Roman"/>
      <family val="1"/>
    </font>
    <font>
      <b/>
      <sz val="10"/>
      <color indexed="8"/>
      <name val="Arial CYR"/>
      <family val="0"/>
    </font>
    <font>
      <sz val="12"/>
      <color indexed="8"/>
      <name val="Times New Roman"/>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style="medium"/>
      <bottom style="thin"/>
    </border>
    <border>
      <left style="medium"/>
      <right style="thin"/>
      <top/>
      <bottom/>
    </border>
    <border>
      <left style="thin"/>
      <right style="thin"/>
      <top/>
      <bottom/>
    </border>
    <border>
      <left style="thin"/>
      <right style="thin"/>
      <top/>
      <bottom style="thin"/>
    </border>
    <border>
      <left style="medium"/>
      <right style="thin"/>
      <top/>
      <bottom style="thin"/>
    </border>
    <border>
      <left style="medium"/>
      <right style="thin"/>
      <top style="thin"/>
      <bottom/>
    </border>
    <border>
      <left style="thin"/>
      <right style="thin"/>
      <top style="thin"/>
      <bottom style="medium"/>
    </border>
    <border>
      <left/>
      <right/>
      <top/>
      <bottom style="thin"/>
    </border>
    <border>
      <left style="medium"/>
      <right style="thin"/>
      <top/>
      <bottom style="medium"/>
    </border>
    <border>
      <left style="thin"/>
      <right style="thin"/>
      <top/>
      <bottom style="medium"/>
    </border>
    <border>
      <left style="medium"/>
      <right style="thin"/>
      <top style="medium"/>
      <bottom/>
    </border>
    <border>
      <left style="thin"/>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thin"/>
      <bottom/>
    </border>
    <border>
      <left style="thin"/>
      <right style="medium"/>
      <top/>
      <bottom/>
    </border>
    <border>
      <left style="thin"/>
      <right style="medium"/>
      <top/>
      <bottom style="thin"/>
    </border>
    <border>
      <left style="thin"/>
      <right style="medium"/>
      <top style="medium"/>
      <bottom/>
    </border>
    <border>
      <left style="thin"/>
      <right style="medium"/>
      <top style="thin"/>
      <bottom style="thin"/>
    </border>
    <border>
      <left style="thin"/>
      <right style="medium"/>
      <top style="thin"/>
      <bottom style="medium"/>
    </border>
    <border>
      <left style="thin"/>
      <right style="medium"/>
      <top/>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medium"/>
      <top style="medium"/>
      <bottom/>
    </border>
    <border>
      <left style="medium"/>
      <right style="medium"/>
      <top/>
      <bottom/>
    </border>
    <border>
      <left style="medium"/>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 fontId="30" fillId="20" borderId="1">
      <alignment horizontal="right" vertical="top" shrinkToFit="1"/>
      <protection/>
    </xf>
    <xf numFmtId="4" fontId="30" fillId="21" borderId="1">
      <alignment horizontal="right" vertical="top" shrinkToFit="1"/>
      <protection/>
    </xf>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1" fillId="28" borderId="2" applyNumberFormat="0" applyAlignment="0" applyProtection="0"/>
    <xf numFmtId="0" fontId="32" fillId="29" borderId="3" applyNumberFormat="0" applyAlignment="0" applyProtection="0"/>
    <xf numFmtId="0" fontId="33" fillId="2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0" borderId="7" applyNumberFormat="0" applyFill="0" applyAlignment="0" applyProtection="0"/>
    <xf numFmtId="0" fontId="38" fillId="30" borderId="8" applyNumberFormat="0" applyAlignment="0" applyProtection="0"/>
    <xf numFmtId="0" fontId="39" fillId="0" borderId="0" applyNumberFormat="0" applyFill="0" applyBorder="0" applyAlignment="0" applyProtection="0"/>
    <xf numFmtId="0" fontId="40" fillId="31" borderId="0" applyNumberFormat="0" applyBorder="0" applyAlignment="0" applyProtection="0"/>
    <xf numFmtId="0" fontId="1" fillId="0" borderId="0">
      <alignment/>
      <protection/>
    </xf>
    <xf numFmtId="0" fontId="41" fillId="32" borderId="0" applyNumberFormat="0" applyBorder="0" applyAlignment="0" applyProtection="0"/>
    <xf numFmtId="0" fontId="42" fillId="0" borderId="0" applyNumberFormat="0" applyFill="0" applyBorder="0" applyAlignment="0" applyProtection="0"/>
    <xf numFmtId="0" fontId="0" fillId="20" borderId="9" applyNumberFormat="0" applyFont="0" applyAlignment="0" applyProtection="0"/>
    <xf numFmtId="9" fontId="0" fillId="0" borderId="0" applyFon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3" borderId="0" applyNumberFormat="0" applyBorder="0" applyAlignment="0" applyProtection="0"/>
  </cellStyleXfs>
  <cellXfs count="190">
    <xf numFmtId="0" fontId="0" fillId="0" borderId="0" xfId="0" applyAlignment="1">
      <alignment/>
    </xf>
    <xf numFmtId="0" fontId="3" fillId="0" borderId="0" xfId="0" applyFont="1" applyFill="1" applyAlignment="1">
      <alignment vertical="center"/>
    </xf>
    <xf numFmtId="4" fontId="3" fillId="0" borderId="0" xfId="0" applyNumberFormat="1" applyFont="1" applyFill="1" applyAlignment="1">
      <alignment vertical="center"/>
    </xf>
    <xf numFmtId="165" fontId="3" fillId="0" borderId="0" xfId="0" applyNumberFormat="1" applyFont="1" applyFill="1" applyAlignment="1">
      <alignment vertical="center"/>
    </xf>
    <xf numFmtId="2" fontId="3" fillId="0" borderId="0" xfId="0" applyNumberFormat="1" applyFont="1" applyFill="1" applyAlignment="1">
      <alignment vertical="center"/>
    </xf>
    <xf numFmtId="164" fontId="3" fillId="0" borderId="0" xfId="0" applyNumberFormat="1" applyFont="1" applyFill="1" applyAlignment="1">
      <alignment vertical="center"/>
    </xf>
    <xf numFmtId="164" fontId="4" fillId="0" borderId="0" xfId="0" applyNumberFormat="1" applyFont="1" applyFill="1" applyAlignment="1">
      <alignment vertical="center"/>
    </xf>
    <xf numFmtId="165" fontId="4" fillId="0" borderId="0" xfId="0" applyNumberFormat="1" applyFont="1" applyFill="1" applyBorder="1" applyAlignment="1">
      <alignment vertical="center"/>
    </xf>
    <xf numFmtId="165" fontId="3" fillId="0" borderId="0" xfId="0" applyNumberFormat="1" applyFont="1" applyFill="1" applyAlignment="1">
      <alignment horizontal="center" vertical="center"/>
    </xf>
    <xf numFmtId="164" fontId="3" fillId="0"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0" xfId="0" applyFont="1" applyFill="1" applyBorder="1" applyAlignment="1">
      <alignment vertical="center"/>
    </xf>
    <xf numFmtId="4" fontId="3" fillId="0" borderId="0" xfId="0" applyNumberFormat="1" applyFont="1" applyFill="1" applyAlignment="1">
      <alignment horizontal="center" vertical="center"/>
    </xf>
    <xf numFmtId="165" fontId="4" fillId="0" borderId="0" xfId="0" applyNumberFormat="1" applyFont="1" applyFill="1" applyAlignment="1">
      <alignment vertical="center"/>
    </xf>
    <xf numFmtId="4" fontId="8" fillId="0" borderId="0" xfId="0" applyNumberFormat="1" applyFont="1" applyFill="1" applyAlignment="1">
      <alignment vertical="center"/>
    </xf>
    <xf numFmtId="166" fontId="3" fillId="0" borderId="0" xfId="0" applyNumberFormat="1" applyFont="1" applyFill="1" applyAlignment="1">
      <alignment vertical="center"/>
    </xf>
    <xf numFmtId="0" fontId="5" fillId="0" borderId="0" xfId="0" applyFont="1" applyFill="1" applyAlignment="1">
      <alignment vertical="center" wrapText="1"/>
    </xf>
    <xf numFmtId="4" fontId="5" fillId="0" borderId="0" xfId="0" applyNumberFormat="1" applyFont="1" applyFill="1" applyAlignment="1">
      <alignment vertical="center" wrapText="1"/>
    </xf>
    <xf numFmtId="0" fontId="5" fillId="0" borderId="0" xfId="0" applyFont="1" applyFill="1" applyAlignment="1">
      <alignment horizontal="center" vertical="center" wrapText="1"/>
    </xf>
    <xf numFmtId="0" fontId="3" fillId="0" borderId="0" xfId="0" applyFont="1" applyFill="1" applyAlignment="1">
      <alignment horizontal="center" vertical="center"/>
    </xf>
    <xf numFmtId="0" fontId="5" fillId="0" borderId="11"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2" fontId="4" fillId="0" borderId="13"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2" fontId="4" fillId="0" borderId="11"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2" fontId="4" fillId="0" borderId="16"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2" fontId="3" fillId="0" borderId="11"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xf>
    <xf numFmtId="0" fontId="3" fillId="0" borderId="19" xfId="0" applyFont="1" applyFill="1" applyBorder="1" applyAlignment="1">
      <alignment horizontal="center" vertical="center" wrapText="1"/>
    </xf>
    <xf numFmtId="2"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165" fontId="3" fillId="0" borderId="20" xfId="0" applyNumberFormat="1" applyFont="1" applyFill="1" applyBorder="1" applyAlignment="1">
      <alignment vertical="center"/>
    </xf>
    <xf numFmtId="2" fontId="3" fillId="0" borderId="20" xfId="0" applyNumberFormat="1" applyFont="1" applyFill="1" applyBorder="1" applyAlignment="1">
      <alignment horizontal="center" vertical="center"/>
    </xf>
    <xf numFmtId="0" fontId="6" fillId="0" borderId="20" xfId="0" applyFont="1" applyFill="1" applyBorder="1" applyAlignment="1">
      <alignment horizontal="right" vertical="center" wrapText="1"/>
    </xf>
    <xf numFmtId="0" fontId="0" fillId="0" borderId="0" xfId="0" applyFill="1" applyAlignment="1">
      <alignment/>
    </xf>
    <xf numFmtId="0" fontId="8" fillId="0" borderId="0" xfId="0" applyFont="1" applyFill="1" applyAlignment="1">
      <alignment horizontal="justify"/>
    </xf>
    <xf numFmtId="0" fontId="4" fillId="0" borderId="19" xfId="0" applyFont="1" applyFill="1" applyBorder="1" applyAlignment="1">
      <alignment horizontal="center" vertical="center" wrapText="1"/>
    </xf>
    <xf numFmtId="2" fontId="4" fillId="0" borderId="19" xfId="0" applyNumberFormat="1" applyFont="1" applyFill="1" applyBorder="1" applyAlignment="1">
      <alignment horizontal="center" vertical="center"/>
    </xf>
    <xf numFmtId="0" fontId="3" fillId="0" borderId="0" xfId="0" applyFont="1" applyFill="1" applyAlignment="1">
      <alignment horizontal="justify"/>
    </xf>
    <xf numFmtId="49" fontId="3" fillId="0" borderId="21"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2" fontId="4" fillId="0" borderId="12" xfId="0" applyNumberFormat="1" applyFont="1" applyFill="1" applyBorder="1" applyAlignment="1">
      <alignment horizontal="center" vertical="center"/>
    </xf>
    <xf numFmtId="2" fontId="3" fillId="0" borderId="16" xfId="0" applyNumberFormat="1" applyFont="1" applyFill="1" applyBorder="1" applyAlignment="1">
      <alignment horizontal="center" vertical="center"/>
    </xf>
    <xf numFmtId="2" fontId="3" fillId="0" borderId="22"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14" xfId="0" applyNumberFormat="1" applyFont="1" applyFill="1" applyBorder="1" applyAlignment="1">
      <alignment vertical="center" wrapText="1"/>
    </xf>
    <xf numFmtId="49" fontId="5" fillId="0" borderId="17"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xf>
    <xf numFmtId="0" fontId="3" fillId="0" borderId="0" xfId="0" applyFont="1" applyFill="1" applyBorder="1" applyAlignment="1">
      <alignment horizontal="justify" vertical="center" wrapText="1"/>
    </xf>
    <xf numFmtId="0" fontId="3" fillId="0" borderId="0" xfId="0" applyFont="1" applyFill="1" applyAlignment="1">
      <alignment horizontal="justify" vertical="center"/>
    </xf>
    <xf numFmtId="4" fontId="46" fillId="34" borderId="1" xfId="34" applyFont="1" applyFill="1" applyProtection="1">
      <alignment horizontal="right" vertical="top" shrinkToFit="1"/>
      <protection/>
    </xf>
    <xf numFmtId="165" fontId="4" fillId="34" borderId="11" xfId="0" applyNumberFormat="1" applyFont="1" applyFill="1" applyBorder="1" applyAlignment="1">
      <alignment vertical="center"/>
    </xf>
    <xf numFmtId="165" fontId="3" fillId="34" borderId="11" xfId="0" applyNumberFormat="1" applyFont="1" applyFill="1" applyBorder="1" applyAlignment="1">
      <alignment vertical="center"/>
    </xf>
    <xf numFmtId="165" fontId="4" fillId="34" borderId="16" xfId="0" applyNumberFormat="1" applyFont="1" applyFill="1" applyBorder="1" applyAlignment="1">
      <alignment vertical="center"/>
    </xf>
    <xf numFmtId="165" fontId="4" fillId="34" borderId="13" xfId="0" applyNumberFormat="1" applyFont="1" applyFill="1" applyBorder="1" applyAlignment="1">
      <alignment vertical="center"/>
    </xf>
    <xf numFmtId="165" fontId="3" fillId="34" borderId="16" xfId="0" applyNumberFormat="1" applyFont="1" applyFill="1" applyBorder="1" applyAlignment="1">
      <alignment vertical="center"/>
    </xf>
    <xf numFmtId="165" fontId="3" fillId="34" borderId="11" xfId="54" applyNumberFormat="1" applyFont="1" applyFill="1" applyBorder="1" applyAlignment="1">
      <alignment vertical="center"/>
      <protection/>
    </xf>
    <xf numFmtId="165" fontId="3" fillId="34" borderId="19" xfId="0" applyNumberFormat="1" applyFont="1" applyFill="1" applyBorder="1" applyAlignment="1">
      <alignment vertical="center"/>
    </xf>
    <xf numFmtId="4" fontId="46" fillId="34" borderId="1" xfId="34" applyFont="1" applyFill="1" applyAlignment="1" applyProtection="1">
      <alignment horizontal="right" vertical="top" shrinkToFit="1"/>
      <protection/>
    </xf>
    <xf numFmtId="165" fontId="4" fillId="34" borderId="19" xfId="0" applyNumberFormat="1" applyFont="1" applyFill="1" applyBorder="1" applyAlignment="1">
      <alignment vertical="center"/>
    </xf>
    <xf numFmtId="165" fontId="4" fillId="34" borderId="15" xfId="0" applyNumberFormat="1" applyFont="1" applyFill="1" applyBorder="1" applyAlignment="1">
      <alignment vertical="center"/>
    </xf>
    <xf numFmtId="165" fontId="3" fillId="34" borderId="12" xfId="0" applyNumberFormat="1" applyFont="1" applyFill="1" applyBorder="1" applyAlignment="1">
      <alignment vertical="center"/>
    </xf>
    <xf numFmtId="165" fontId="4" fillId="34" borderId="11" xfId="0" applyNumberFormat="1" applyFont="1" applyFill="1" applyBorder="1" applyAlignment="1">
      <alignment vertical="center"/>
    </xf>
    <xf numFmtId="165" fontId="3" fillId="34" borderId="11" xfId="0" applyNumberFormat="1" applyFont="1" applyFill="1" applyBorder="1" applyAlignment="1">
      <alignment vertical="center"/>
    </xf>
    <xf numFmtId="165" fontId="3" fillId="34" borderId="19" xfId="0" applyNumberFormat="1" applyFont="1" applyFill="1" applyBorder="1" applyAlignment="1">
      <alignment vertical="center"/>
    </xf>
    <xf numFmtId="165" fontId="4" fillId="34" borderId="13" xfId="0" applyNumberFormat="1" applyFont="1" applyFill="1" applyBorder="1" applyAlignment="1">
      <alignment vertical="center"/>
    </xf>
    <xf numFmtId="165" fontId="4" fillId="34" borderId="11" xfId="0" applyNumberFormat="1" applyFont="1" applyFill="1" applyBorder="1" applyAlignment="1">
      <alignment vertical="center"/>
    </xf>
    <xf numFmtId="165" fontId="3" fillId="34" borderId="11" xfId="0" applyNumberFormat="1" applyFont="1" applyFill="1" applyBorder="1" applyAlignment="1">
      <alignment vertical="center"/>
    </xf>
    <xf numFmtId="165" fontId="3" fillId="34" borderId="19" xfId="0" applyNumberFormat="1" applyFont="1" applyFill="1" applyBorder="1" applyAlignment="1">
      <alignment vertical="center"/>
    </xf>
    <xf numFmtId="165" fontId="4" fillId="34" borderId="19" xfId="0" applyNumberFormat="1" applyFont="1" applyFill="1" applyBorder="1" applyAlignment="1">
      <alignment vertical="center"/>
    </xf>
    <xf numFmtId="165" fontId="4" fillId="34" borderId="13" xfId="0" applyNumberFormat="1" applyFont="1" applyFill="1" applyBorder="1" applyAlignment="1">
      <alignment vertical="center"/>
    </xf>
    <xf numFmtId="165" fontId="4" fillId="34" borderId="16" xfId="0" applyNumberFormat="1" applyFont="1" applyFill="1" applyBorder="1" applyAlignment="1">
      <alignment vertical="center"/>
    </xf>
    <xf numFmtId="165" fontId="3" fillId="34" borderId="12" xfId="0" applyNumberFormat="1" applyFont="1" applyFill="1" applyBorder="1" applyAlignment="1">
      <alignment vertical="center"/>
    </xf>
    <xf numFmtId="165" fontId="3" fillId="34" borderId="22" xfId="0" applyNumberFormat="1" applyFont="1" applyFill="1" applyBorder="1" applyAlignment="1">
      <alignment vertical="center"/>
    </xf>
    <xf numFmtId="2" fontId="4" fillId="0" borderId="25" xfId="0" applyNumberFormat="1" applyFont="1" applyFill="1" applyBorder="1" applyAlignment="1">
      <alignment horizontal="center" vertical="center"/>
    </xf>
    <xf numFmtId="2" fontId="4" fillId="0" borderId="26" xfId="0" applyNumberFormat="1" applyFont="1" applyFill="1" applyBorder="1" applyAlignment="1">
      <alignment horizontal="center" vertical="center"/>
    </xf>
    <xf numFmtId="2" fontId="4" fillId="0" borderId="27"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4" fontId="30" fillId="34" borderId="0" xfId="33" applyFill="1" applyBorder="1" applyProtection="1">
      <alignment horizontal="right" vertical="top" shrinkToFit="1"/>
      <protection/>
    </xf>
    <xf numFmtId="49" fontId="3" fillId="0" borderId="14"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5" fillId="0" borderId="0" xfId="0" applyFont="1" applyFill="1" applyAlignment="1">
      <alignment horizontal="left" vertical="center" wrapText="1"/>
    </xf>
    <xf numFmtId="49" fontId="4" fillId="0" borderId="15"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3" fillId="0" borderId="30" xfId="0" applyFont="1" applyFill="1" applyBorder="1" applyAlignment="1">
      <alignment horizontal="justify" vertical="center" wrapText="1"/>
    </xf>
    <xf numFmtId="0" fontId="3" fillId="0" borderId="32" xfId="0" applyFont="1" applyFill="1" applyBorder="1" applyAlignment="1">
      <alignment horizontal="justify" vertical="center" wrapText="1"/>
    </xf>
    <xf numFmtId="0" fontId="3" fillId="0" borderId="33" xfId="0" applyFont="1" applyFill="1" applyBorder="1" applyAlignment="1">
      <alignment horizontal="justify" vertical="center" wrapText="1"/>
    </xf>
    <xf numFmtId="0" fontId="3" fillId="0" borderId="15" xfId="0" applyFont="1" applyFill="1" applyBorder="1" applyAlignment="1">
      <alignment horizontal="center" vertical="center"/>
    </xf>
    <xf numFmtId="0" fontId="3" fillId="0" borderId="2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34" borderId="28"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3" fillId="0" borderId="35" xfId="0" applyFont="1" applyFill="1" applyBorder="1" applyAlignment="1">
      <alignment horizontal="justify" vertical="center" wrapText="1"/>
    </xf>
    <xf numFmtId="49" fontId="3" fillId="0" borderId="1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5" fillId="0" borderId="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5" fillId="0" borderId="35" xfId="0" applyFont="1" applyFill="1" applyBorder="1" applyAlignment="1">
      <alignment horizontal="justify" vertical="center" wrapText="1"/>
    </xf>
    <xf numFmtId="0" fontId="5" fillId="0" borderId="32" xfId="0" applyFont="1" applyFill="1" applyBorder="1" applyAlignment="1">
      <alignment horizontal="justify" vertical="center" wrapText="1"/>
    </xf>
    <xf numFmtId="0" fontId="4" fillId="0" borderId="32" xfId="0" applyFont="1" applyFill="1" applyBorder="1" applyAlignment="1">
      <alignment horizontal="justify"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5" fillId="0" borderId="31" xfId="0" applyFont="1" applyFill="1" applyBorder="1" applyAlignment="1">
      <alignment horizontal="justify" vertical="center" wrapText="1"/>
    </xf>
    <xf numFmtId="0" fontId="5" fillId="0" borderId="29" xfId="0" applyFont="1" applyFill="1" applyBorder="1" applyAlignment="1">
      <alignment horizontal="justify" vertical="center" wrapText="1"/>
    </xf>
    <xf numFmtId="49" fontId="3" fillId="0" borderId="23"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top" wrapText="1"/>
    </xf>
    <xf numFmtId="49" fontId="3" fillId="0" borderId="18" xfId="0" applyNumberFormat="1" applyFont="1" applyFill="1" applyBorder="1" applyAlignment="1">
      <alignment horizontal="center" vertical="center" wrapText="1"/>
    </xf>
    <xf numFmtId="0" fontId="11" fillId="34" borderId="32" xfId="0" applyFont="1" applyFill="1" applyBorder="1" applyAlignment="1">
      <alignment horizontal="justify" vertical="center" wrapText="1"/>
    </xf>
    <xf numFmtId="49" fontId="5"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0" xfId="33"/>
    <cellStyle name="xl63"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4"/>
  <sheetViews>
    <sheetView tabSelected="1" zoomScale="86" zoomScaleNormal="86"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H333" sqref="H333"/>
    </sheetView>
  </sheetViews>
  <sheetFormatPr defaultColWidth="9.125" defaultRowHeight="12.75"/>
  <cols>
    <col min="1" max="1" width="5.625" style="1" customWidth="1"/>
    <col min="2" max="2" width="32.75390625" style="1" customWidth="1"/>
    <col min="3" max="3" width="13.25390625" style="1" customWidth="1"/>
    <col min="4" max="4" width="15.125" style="1" customWidth="1"/>
    <col min="5" max="6" width="19.25390625" style="1" customWidth="1"/>
    <col min="7" max="7" width="10.625" style="1" customWidth="1"/>
    <col min="8" max="8" width="29.25390625" style="1" customWidth="1"/>
    <col min="9" max="9" width="21.00390625" style="1" customWidth="1"/>
    <col min="10" max="10" width="22.875" style="1" customWidth="1"/>
    <col min="11" max="11" width="25.625" style="1" customWidth="1"/>
    <col min="12" max="12" width="20.625" style="1" customWidth="1"/>
    <col min="13" max="13" width="18.125" style="1" customWidth="1"/>
    <col min="14" max="16384" width="9.125" style="1" customWidth="1"/>
  </cols>
  <sheetData>
    <row r="1" spans="1:8" ht="28.5" customHeight="1">
      <c r="A1" s="164" t="s">
        <v>146</v>
      </c>
      <c r="B1" s="164"/>
      <c r="C1" s="164"/>
      <c r="D1" s="164"/>
      <c r="E1" s="164"/>
      <c r="F1" s="164"/>
      <c r="G1" s="164"/>
      <c r="H1" s="164"/>
    </row>
    <row r="2" spans="1:8" ht="29.25" customHeight="1">
      <c r="A2" s="141" t="s">
        <v>0</v>
      </c>
      <c r="B2" s="141" t="s">
        <v>28</v>
      </c>
      <c r="C2" s="141" t="s">
        <v>76</v>
      </c>
      <c r="D2" s="142" t="s">
        <v>27</v>
      </c>
      <c r="E2" s="142"/>
      <c r="F2" s="142"/>
      <c r="G2" s="141" t="s">
        <v>78</v>
      </c>
      <c r="H2" s="141" t="s">
        <v>23</v>
      </c>
    </row>
    <row r="3" spans="1:8" ht="48" customHeight="1">
      <c r="A3" s="141"/>
      <c r="B3" s="141"/>
      <c r="C3" s="141"/>
      <c r="D3" s="20" t="s">
        <v>22</v>
      </c>
      <c r="E3" s="20" t="s">
        <v>77</v>
      </c>
      <c r="F3" s="20" t="s">
        <v>90</v>
      </c>
      <c r="G3" s="141"/>
      <c r="H3" s="141"/>
    </row>
    <row r="4" spans="1:8" ht="16.5" thickBot="1">
      <c r="A4" s="21" t="s">
        <v>1</v>
      </c>
      <c r="B4" s="21" t="s">
        <v>2</v>
      </c>
      <c r="C4" s="21" t="s">
        <v>3</v>
      </c>
      <c r="D4" s="21" t="s">
        <v>4</v>
      </c>
      <c r="E4" s="21" t="s">
        <v>5</v>
      </c>
      <c r="F4" s="21" t="s">
        <v>6</v>
      </c>
      <c r="G4" s="21" t="s">
        <v>7</v>
      </c>
      <c r="H4" s="21" t="s">
        <v>8</v>
      </c>
    </row>
    <row r="5" spans="1:8" ht="15.75">
      <c r="A5" s="167" t="s">
        <v>1</v>
      </c>
      <c r="B5" s="151" t="s">
        <v>79</v>
      </c>
      <c r="C5" s="169" t="s">
        <v>11</v>
      </c>
      <c r="D5" s="22" t="s">
        <v>20</v>
      </c>
      <c r="E5" s="76">
        <f>SUM(E6:E9)</f>
        <v>37073166.769999996</v>
      </c>
      <c r="F5" s="76">
        <f>SUM(F6:F9)</f>
        <v>24698788.82</v>
      </c>
      <c r="G5" s="23">
        <f>F5/E5*100</f>
        <v>66.62174012063767</v>
      </c>
      <c r="H5" s="119"/>
    </row>
    <row r="6" spans="1:8" ht="15.75">
      <c r="A6" s="168"/>
      <c r="B6" s="150"/>
      <c r="C6" s="170"/>
      <c r="D6" s="24" t="s">
        <v>17</v>
      </c>
      <c r="E6" s="73">
        <f>E11+E16+E21</f>
        <v>37073166.769999996</v>
      </c>
      <c r="F6" s="73">
        <f>F11+F16+F21</f>
        <v>24698788.82</v>
      </c>
      <c r="G6" s="25">
        <f>F6/E6*100</f>
        <v>66.62174012063767</v>
      </c>
      <c r="H6" s="120"/>
    </row>
    <row r="7" spans="1:10" ht="22.5" customHeight="1">
      <c r="A7" s="168"/>
      <c r="B7" s="150"/>
      <c r="C7" s="170"/>
      <c r="D7" s="24" t="s">
        <v>18</v>
      </c>
      <c r="E7" s="73">
        <f aca="true" t="shared" si="0" ref="E7:F9">E12+E17</f>
        <v>0</v>
      </c>
      <c r="F7" s="73">
        <f t="shared" si="0"/>
        <v>0</v>
      </c>
      <c r="G7" s="25">
        <v>0</v>
      </c>
      <c r="H7" s="120"/>
      <c r="J7" s="3"/>
    </row>
    <row r="8" spans="1:8" ht="21.75" customHeight="1">
      <c r="A8" s="168"/>
      <c r="B8" s="150"/>
      <c r="C8" s="170"/>
      <c r="D8" s="24" t="s">
        <v>19</v>
      </c>
      <c r="E8" s="73">
        <f t="shared" si="0"/>
        <v>0</v>
      </c>
      <c r="F8" s="73">
        <f t="shared" si="0"/>
        <v>0</v>
      </c>
      <c r="G8" s="25">
        <v>0</v>
      </c>
      <c r="H8" s="120"/>
    </row>
    <row r="9" spans="1:8" ht="21.75" customHeight="1">
      <c r="A9" s="168"/>
      <c r="B9" s="150"/>
      <c r="C9" s="170"/>
      <c r="D9" s="24" t="s">
        <v>21</v>
      </c>
      <c r="E9" s="73">
        <f t="shared" si="0"/>
        <v>0</v>
      </c>
      <c r="F9" s="73">
        <f t="shared" si="0"/>
        <v>0</v>
      </c>
      <c r="G9" s="25">
        <v>0</v>
      </c>
      <c r="H9" s="121"/>
    </row>
    <row r="10" spans="1:8" ht="23.25" customHeight="1">
      <c r="A10" s="26" t="s">
        <v>31</v>
      </c>
      <c r="B10" s="113" t="s">
        <v>105</v>
      </c>
      <c r="C10" s="27"/>
      <c r="D10" s="28" t="s">
        <v>20</v>
      </c>
      <c r="E10" s="75">
        <f>SUM(E11:E14)</f>
        <v>10374542.41</v>
      </c>
      <c r="F10" s="75">
        <f>SUM(F11:F14)</f>
        <v>7700447.53</v>
      </c>
      <c r="G10" s="29">
        <f>F10/E10*100</f>
        <v>74.22445468609348</v>
      </c>
      <c r="H10" s="161"/>
    </row>
    <row r="11" spans="1:8" ht="21" customHeight="1">
      <c r="A11" s="26"/>
      <c r="B11" s="113"/>
      <c r="C11" s="27"/>
      <c r="D11" s="30" t="s">
        <v>17</v>
      </c>
      <c r="E11" s="74">
        <v>10374542.41</v>
      </c>
      <c r="F11" s="74">
        <v>7700447.53</v>
      </c>
      <c r="G11" s="31">
        <f>F11/E11*100</f>
        <v>74.22445468609348</v>
      </c>
      <c r="H11" s="161"/>
    </row>
    <row r="12" spans="1:8" ht="16.5" customHeight="1">
      <c r="A12" s="26"/>
      <c r="B12" s="113"/>
      <c r="C12" s="27"/>
      <c r="D12" s="30" t="s">
        <v>18</v>
      </c>
      <c r="E12" s="74">
        <v>0</v>
      </c>
      <c r="F12" s="74">
        <v>0</v>
      </c>
      <c r="G12" s="31">
        <v>0</v>
      </c>
      <c r="H12" s="161"/>
    </row>
    <row r="13" spans="1:8" ht="17.25" customHeight="1">
      <c r="A13" s="26"/>
      <c r="B13" s="113"/>
      <c r="C13" s="27"/>
      <c r="D13" s="30" t="s">
        <v>19</v>
      </c>
      <c r="E13" s="74">
        <v>0</v>
      </c>
      <c r="F13" s="74">
        <v>0</v>
      </c>
      <c r="G13" s="31">
        <v>0</v>
      </c>
      <c r="H13" s="161"/>
    </row>
    <row r="14" spans="1:8" ht="16.5" customHeight="1">
      <c r="A14" s="32"/>
      <c r="B14" s="148"/>
      <c r="C14" s="33"/>
      <c r="D14" s="30" t="s">
        <v>21</v>
      </c>
      <c r="E14" s="74">
        <v>0</v>
      </c>
      <c r="F14" s="74">
        <v>0</v>
      </c>
      <c r="G14" s="31">
        <v>0</v>
      </c>
      <c r="H14" s="162"/>
    </row>
    <row r="15" spans="1:8" ht="27.75" customHeight="1">
      <c r="A15" s="34" t="s">
        <v>32</v>
      </c>
      <c r="B15" s="112" t="s">
        <v>135</v>
      </c>
      <c r="C15" s="35"/>
      <c r="D15" s="24" t="s">
        <v>20</v>
      </c>
      <c r="E15" s="73">
        <f>SUM(E16:E19)</f>
        <v>12030797.09</v>
      </c>
      <c r="F15" s="73">
        <f>SUM(F16:F19)</f>
        <v>7507678.46</v>
      </c>
      <c r="G15" s="25">
        <f>F15/E15*100</f>
        <v>62.40383246294115</v>
      </c>
      <c r="H15" s="115" t="s">
        <v>156</v>
      </c>
    </row>
    <row r="16" spans="1:10" ht="26.25" customHeight="1">
      <c r="A16" s="36"/>
      <c r="B16" s="113"/>
      <c r="C16" s="27"/>
      <c r="D16" s="30" t="s">
        <v>17</v>
      </c>
      <c r="E16" s="74">
        <v>12030797.09</v>
      </c>
      <c r="F16" s="74">
        <v>7507678.46</v>
      </c>
      <c r="G16" s="31">
        <f>F16/E16*100</f>
        <v>62.40383246294115</v>
      </c>
      <c r="H16" s="116"/>
      <c r="J16" s="2"/>
    </row>
    <row r="17" spans="1:8" ht="20.25" customHeight="1">
      <c r="A17" s="36"/>
      <c r="B17" s="113"/>
      <c r="C17" s="27"/>
      <c r="D17" s="30" t="s">
        <v>18</v>
      </c>
      <c r="E17" s="74">
        <v>0</v>
      </c>
      <c r="F17" s="74">
        <v>0</v>
      </c>
      <c r="G17" s="31">
        <v>0</v>
      </c>
      <c r="H17" s="116"/>
    </row>
    <row r="18" spans="1:10" ht="27.75" customHeight="1">
      <c r="A18" s="36"/>
      <c r="B18" s="113"/>
      <c r="C18" s="27"/>
      <c r="D18" s="30" t="s">
        <v>19</v>
      </c>
      <c r="E18" s="74">
        <v>0</v>
      </c>
      <c r="F18" s="74">
        <v>0</v>
      </c>
      <c r="G18" s="31">
        <v>0</v>
      </c>
      <c r="H18" s="116"/>
      <c r="J18" s="2"/>
    </row>
    <row r="19" spans="1:8" ht="32.25" customHeight="1">
      <c r="A19" s="36"/>
      <c r="B19" s="113"/>
      <c r="C19" s="27"/>
      <c r="D19" s="35" t="s">
        <v>21</v>
      </c>
      <c r="E19" s="83">
        <v>0</v>
      </c>
      <c r="F19" s="83">
        <v>0</v>
      </c>
      <c r="G19" s="37">
        <v>0</v>
      </c>
      <c r="H19" s="117"/>
    </row>
    <row r="20" spans="1:8" ht="24" customHeight="1">
      <c r="A20" s="185" t="s">
        <v>133</v>
      </c>
      <c r="B20" s="112" t="s">
        <v>134</v>
      </c>
      <c r="C20" s="128"/>
      <c r="D20" s="24" t="s">
        <v>20</v>
      </c>
      <c r="E20" s="73">
        <f>SUM(E21:E24)</f>
        <v>14667827.27</v>
      </c>
      <c r="F20" s="73">
        <f>SUM(F21:F24)</f>
        <v>9490662.83</v>
      </c>
      <c r="G20" s="25">
        <f>F20/E20*100</f>
        <v>64.70394459451526</v>
      </c>
      <c r="H20" s="115" t="s">
        <v>136</v>
      </c>
    </row>
    <row r="21" spans="1:8" ht="19.5" customHeight="1">
      <c r="A21" s="110"/>
      <c r="B21" s="113"/>
      <c r="C21" s="129"/>
      <c r="D21" s="30" t="s">
        <v>17</v>
      </c>
      <c r="E21" s="74">
        <v>14667827.27</v>
      </c>
      <c r="F21" s="74">
        <v>9490662.83</v>
      </c>
      <c r="G21" s="31">
        <f>F21/E21*100</f>
        <v>64.70394459451526</v>
      </c>
      <c r="H21" s="116"/>
    </row>
    <row r="22" spans="1:8" ht="26.25" customHeight="1">
      <c r="A22" s="110"/>
      <c r="B22" s="113"/>
      <c r="C22" s="129"/>
      <c r="D22" s="30" t="s">
        <v>18</v>
      </c>
      <c r="E22" s="74">
        <v>0</v>
      </c>
      <c r="F22" s="74">
        <v>0</v>
      </c>
      <c r="G22" s="31">
        <v>0</v>
      </c>
      <c r="H22" s="116"/>
    </row>
    <row r="23" spans="1:8" ht="27" customHeight="1">
      <c r="A23" s="110"/>
      <c r="B23" s="113"/>
      <c r="C23" s="129"/>
      <c r="D23" s="30" t="s">
        <v>19</v>
      </c>
      <c r="E23" s="74">
        <v>0</v>
      </c>
      <c r="F23" s="74">
        <v>0</v>
      </c>
      <c r="G23" s="31">
        <v>0</v>
      </c>
      <c r="H23" s="116"/>
    </row>
    <row r="24" spans="1:8" ht="29.25" customHeight="1" thickBot="1">
      <c r="A24" s="111"/>
      <c r="B24" s="114"/>
      <c r="C24" s="172"/>
      <c r="D24" s="38" t="s">
        <v>21</v>
      </c>
      <c r="E24" s="79">
        <v>0</v>
      </c>
      <c r="F24" s="79">
        <v>0</v>
      </c>
      <c r="G24" s="39">
        <v>0</v>
      </c>
      <c r="H24" s="146"/>
    </row>
    <row r="25" spans="1:10" ht="15" customHeight="1">
      <c r="A25" s="40"/>
      <c r="B25" s="40"/>
      <c r="C25" s="41"/>
      <c r="D25" s="41"/>
      <c r="E25" s="42"/>
      <c r="F25" s="42"/>
      <c r="G25" s="43"/>
      <c r="H25" s="44" t="s">
        <v>68</v>
      </c>
      <c r="J25" s="2"/>
    </row>
    <row r="26" spans="1:8" ht="18.75" customHeight="1">
      <c r="A26" s="141" t="s">
        <v>0</v>
      </c>
      <c r="B26" s="141" t="s">
        <v>28</v>
      </c>
      <c r="C26" s="141" t="s">
        <v>76</v>
      </c>
      <c r="D26" s="142" t="s">
        <v>27</v>
      </c>
      <c r="E26" s="142"/>
      <c r="F26" s="142"/>
      <c r="G26" s="141" t="s">
        <v>78</v>
      </c>
      <c r="H26" s="141" t="s">
        <v>23</v>
      </c>
    </row>
    <row r="27" spans="1:8" ht="55.5" customHeight="1">
      <c r="A27" s="141"/>
      <c r="B27" s="141"/>
      <c r="C27" s="141"/>
      <c r="D27" s="20" t="s">
        <v>22</v>
      </c>
      <c r="E27" s="20" t="s">
        <v>77</v>
      </c>
      <c r="F27" s="20" t="s">
        <v>90</v>
      </c>
      <c r="G27" s="141"/>
      <c r="H27" s="141"/>
    </row>
    <row r="28" spans="1:8" ht="15.75" customHeight="1" thickBot="1">
      <c r="A28" s="21" t="s">
        <v>1</v>
      </c>
      <c r="B28" s="21" t="s">
        <v>2</v>
      </c>
      <c r="C28" s="21" t="s">
        <v>3</v>
      </c>
      <c r="D28" s="21" t="s">
        <v>4</v>
      </c>
      <c r="E28" s="21" t="s">
        <v>5</v>
      </c>
      <c r="F28" s="21" t="s">
        <v>6</v>
      </c>
      <c r="G28" s="21" t="s">
        <v>7</v>
      </c>
      <c r="H28" s="21" t="s">
        <v>8</v>
      </c>
    </row>
    <row r="29" spans="1:8" ht="15.75">
      <c r="A29" s="182" t="s">
        <v>2</v>
      </c>
      <c r="B29" s="165" t="s">
        <v>80</v>
      </c>
      <c r="C29" s="131" t="s">
        <v>26</v>
      </c>
      <c r="D29" s="22" t="s">
        <v>20</v>
      </c>
      <c r="E29" s="87">
        <f>SUM(E30:E33)</f>
        <v>40553084.760000005</v>
      </c>
      <c r="F29" s="92">
        <f>SUM(F30:F33)</f>
        <v>26807694.75</v>
      </c>
      <c r="G29" s="23">
        <f>F29/E29*100</f>
        <v>66.10519251162386</v>
      </c>
      <c r="H29" s="173"/>
    </row>
    <row r="30" spans="1:8" ht="15.75">
      <c r="A30" s="110"/>
      <c r="B30" s="123"/>
      <c r="C30" s="132"/>
      <c r="D30" s="24" t="s">
        <v>17</v>
      </c>
      <c r="E30" s="84">
        <f aca="true" t="shared" si="1" ref="E30:F33">E35+E40+E45</f>
        <v>40553084.760000005</v>
      </c>
      <c r="F30" s="88">
        <f t="shared" si="1"/>
        <v>26807694.75</v>
      </c>
      <c r="G30" s="25">
        <f>F30/E30*100</f>
        <v>66.10519251162386</v>
      </c>
      <c r="H30" s="174"/>
    </row>
    <row r="31" spans="1:8" ht="15.75">
      <c r="A31" s="110"/>
      <c r="B31" s="123"/>
      <c r="C31" s="132"/>
      <c r="D31" s="24" t="s">
        <v>18</v>
      </c>
      <c r="E31" s="84">
        <f t="shared" si="1"/>
        <v>0</v>
      </c>
      <c r="F31" s="88">
        <f t="shared" si="1"/>
        <v>0</v>
      </c>
      <c r="G31" s="25">
        <v>0</v>
      </c>
      <c r="H31" s="174"/>
    </row>
    <row r="32" spans="1:8" ht="15.75">
      <c r="A32" s="110"/>
      <c r="B32" s="123"/>
      <c r="C32" s="132"/>
      <c r="D32" s="24" t="s">
        <v>19</v>
      </c>
      <c r="E32" s="84">
        <f t="shared" si="1"/>
        <v>0</v>
      </c>
      <c r="F32" s="88">
        <f t="shared" si="1"/>
        <v>0</v>
      </c>
      <c r="G32" s="25">
        <v>0</v>
      </c>
      <c r="H32" s="174"/>
    </row>
    <row r="33" spans="1:8" ht="15.75">
      <c r="A33" s="183"/>
      <c r="B33" s="127"/>
      <c r="C33" s="163"/>
      <c r="D33" s="24" t="s">
        <v>21</v>
      </c>
      <c r="E33" s="84">
        <f t="shared" si="1"/>
        <v>0</v>
      </c>
      <c r="F33" s="88">
        <f t="shared" si="1"/>
        <v>0</v>
      </c>
      <c r="G33" s="25">
        <v>0</v>
      </c>
      <c r="H33" s="174"/>
    </row>
    <row r="34" spans="1:8" ht="15.75" customHeight="1">
      <c r="A34" s="187" t="s">
        <v>33</v>
      </c>
      <c r="B34" s="149" t="s">
        <v>100</v>
      </c>
      <c r="C34" s="128"/>
      <c r="D34" s="24" t="s">
        <v>20</v>
      </c>
      <c r="E34" s="84">
        <f>SUM(E35:E38)</f>
        <v>592342.95</v>
      </c>
      <c r="F34" s="88">
        <f>SUM(F35:F38)</f>
        <v>95407</v>
      </c>
      <c r="G34" s="25">
        <f>F34/E34*100</f>
        <v>16.106716556683928</v>
      </c>
      <c r="H34" s="171" t="s">
        <v>149</v>
      </c>
    </row>
    <row r="35" spans="1:8" ht="15.75">
      <c r="A35" s="118"/>
      <c r="B35" s="149"/>
      <c r="C35" s="129"/>
      <c r="D35" s="30" t="s">
        <v>17</v>
      </c>
      <c r="E35" s="85">
        <v>592342.95</v>
      </c>
      <c r="F35" s="89">
        <v>95407</v>
      </c>
      <c r="G35" s="31">
        <f>F35/E35*100</f>
        <v>16.106716556683928</v>
      </c>
      <c r="H35" s="171"/>
    </row>
    <row r="36" spans="1:8" ht="15.75">
      <c r="A36" s="118"/>
      <c r="B36" s="149"/>
      <c r="C36" s="129"/>
      <c r="D36" s="30" t="s">
        <v>18</v>
      </c>
      <c r="E36" s="85">
        <v>0</v>
      </c>
      <c r="F36" s="89">
        <v>0</v>
      </c>
      <c r="G36" s="31">
        <v>0</v>
      </c>
      <c r="H36" s="171"/>
    </row>
    <row r="37" spans="1:8" ht="15.75">
      <c r="A37" s="118"/>
      <c r="B37" s="149"/>
      <c r="C37" s="129"/>
      <c r="D37" s="30" t="s">
        <v>19</v>
      </c>
      <c r="E37" s="85">
        <v>0</v>
      </c>
      <c r="F37" s="89">
        <v>0</v>
      </c>
      <c r="G37" s="31">
        <v>0</v>
      </c>
      <c r="H37" s="171"/>
    </row>
    <row r="38" spans="1:8" ht="15.75">
      <c r="A38" s="126"/>
      <c r="B38" s="149"/>
      <c r="C38" s="130"/>
      <c r="D38" s="30" t="s">
        <v>21</v>
      </c>
      <c r="E38" s="85">
        <v>0</v>
      </c>
      <c r="F38" s="89">
        <v>0</v>
      </c>
      <c r="G38" s="31">
        <v>0</v>
      </c>
      <c r="H38" s="171"/>
    </row>
    <row r="39" spans="1:8" ht="15.75" customHeight="1">
      <c r="A39" s="187" t="s">
        <v>34</v>
      </c>
      <c r="B39" s="149" t="s">
        <v>127</v>
      </c>
      <c r="C39" s="128"/>
      <c r="D39" s="24" t="s">
        <v>20</v>
      </c>
      <c r="E39" s="84">
        <f>SUM(E40:E43)</f>
        <v>39688091.81</v>
      </c>
      <c r="F39" s="88">
        <f>SUM(F40:F43)</f>
        <v>26440287.75</v>
      </c>
      <c r="G39" s="25">
        <f>F39/E39*100</f>
        <v>66.62020405661826</v>
      </c>
      <c r="H39" s="171" t="s">
        <v>149</v>
      </c>
    </row>
    <row r="40" spans="1:8" ht="15.75">
      <c r="A40" s="118"/>
      <c r="B40" s="149"/>
      <c r="C40" s="129"/>
      <c r="D40" s="30" t="s">
        <v>17</v>
      </c>
      <c r="E40" s="85">
        <v>39688091.81</v>
      </c>
      <c r="F40" s="89">
        <v>26440287.75</v>
      </c>
      <c r="G40" s="31">
        <f>F40/E40*100</f>
        <v>66.62020405661826</v>
      </c>
      <c r="H40" s="171"/>
    </row>
    <row r="41" spans="1:8" ht="15.75">
      <c r="A41" s="118"/>
      <c r="B41" s="149"/>
      <c r="C41" s="129"/>
      <c r="D41" s="30" t="s">
        <v>18</v>
      </c>
      <c r="E41" s="85">
        <v>0</v>
      </c>
      <c r="F41" s="89">
        <v>0</v>
      </c>
      <c r="G41" s="31">
        <v>0</v>
      </c>
      <c r="H41" s="171"/>
    </row>
    <row r="42" spans="1:8" ht="15.75">
      <c r="A42" s="118"/>
      <c r="B42" s="149"/>
      <c r="C42" s="129"/>
      <c r="D42" s="30" t="s">
        <v>19</v>
      </c>
      <c r="E42" s="85">
        <v>0</v>
      </c>
      <c r="F42" s="89">
        <v>0</v>
      </c>
      <c r="G42" s="31">
        <v>0</v>
      </c>
      <c r="H42" s="171"/>
    </row>
    <row r="43" spans="1:8" ht="15.75">
      <c r="A43" s="126"/>
      <c r="B43" s="149"/>
      <c r="C43" s="130"/>
      <c r="D43" s="30" t="s">
        <v>21</v>
      </c>
      <c r="E43" s="85">
        <v>0</v>
      </c>
      <c r="F43" s="89">
        <v>0</v>
      </c>
      <c r="G43" s="31">
        <v>0</v>
      </c>
      <c r="H43" s="171"/>
    </row>
    <row r="44" spans="1:12" ht="15.75" customHeight="1">
      <c r="A44" s="185" t="s">
        <v>35</v>
      </c>
      <c r="B44" s="149" t="s">
        <v>128</v>
      </c>
      <c r="C44" s="128"/>
      <c r="D44" s="24" t="s">
        <v>20</v>
      </c>
      <c r="E44" s="84">
        <f>SUM(E45:E48)</f>
        <v>272650</v>
      </c>
      <c r="F44" s="88">
        <f>SUM(F45:F48)</f>
        <v>272000</v>
      </c>
      <c r="G44" s="25">
        <f>F44/E44*100</f>
        <v>99.7615991197506</v>
      </c>
      <c r="H44" s="186"/>
      <c r="L44" s="45"/>
    </row>
    <row r="45" spans="1:12" ht="18.75">
      <c r="A45" s="110"/>
      <c r="B45" s="149"/>
      <c r="C45" s="129"/>
      <c r="D45" s="30" t="s">
        <v>17</v>
      </c>
      <c r="E45" s="85">
        <v>272650</v>
      </c>
      <c r="F45" s="89">
        <v>272000</v>
      </c>
      <c r="G45" s="31">
        <f>F45/E45*100</f>
        <v>99.7615991197506</v>
      </c>
      <c r="H45" s="186"/>
      <c r="K45" s="45"/>
      <c r="L45" s="46"/>
    </row>
    <row r="46" spans="1:8" ht="15.75">
      <c r="A46" s="110"/>
      <c r="B46" s="149"/>
      <c r="C46" s="129"/>
      <c r="D46" s="30" t="s">
        <v>18</v>
      </c>
      <c r="E46" s="85">
        <v>0</v>
      </c>
      <c r="F46" s="89">
        <v>0</v>
      </c>
      <c r="G46" s="31">
        <v>0</v>
      </c>
      <c r="H46" s="186"/>
    </row>
    <row r="47" spans="1:8" ht="15.75">
      <c r="A47" s="110"/>
      <c r="B47" s="149"/>
      <c r="C47" s="129"/>
      <c r="D47" s="30" t="s">
        <v>19</v>
      </c>
      <c r="E47" s="85">
        <v>0</v>
      </c>
      <c r="F47" s="89">
        <v>0</v>
      </c>
      <c r="G47" s="31">
        <v>0</v>
      </c>
      <c r="H47" s="186"/>
    </row>
    <row r="48" spans="1:8" ht="16.5" thickBot="1">
      <c r="A48" s="111"/>
      <c r="B48" s="188"/>
      <c r="C48" s="172"/>
      <c r="D48" s="38" t="s">
        <v>21</v>
      </c>
      <c r="E48" s="86">
        <v>0</v>
      </c>
      <c r="F48" s="90">
        <v>0</v>
      </c>
      <c r="G48" s="39">
        <v>0</v>
      </c>
      <c r="H48" s="186"/>
    </row>
    <row r="49" spans="1:10" ht="15.75">
      <c r="A49" s="182" t="s">
        <v>3</v>
      </c>
      <c r="B49" s="165" t="s">
        <v>83</v>
      </c>
      <c r="C49" s="131" t="s">
        <v>24</v>
      </c>
      <c r="D49" s="22" t="s">
        <v>20</v>
      </c>
      <c r="E49" s="76">
        <f>SUM(E50:E53)</f>
        <v>190475</v>
      </c>
      <c r="F49" s="76">
        <f>SUM(F50:F53)</f>
        <v>0</v>
      </c>
      <c r="G49" s="23">
        <f>F49/E49*100</f>
        <v>0</v>
      </c>
      <c r="H49" s="158" t="s">
        <v>152</v>
      </c>
      <c r="J49" s="16"/>
    </row>
    <row r="50" spans="1:8" ht="15.75">
      <c r="A50" s="110"/>
      <c r="B50" s="123"/>
      <c r="C50" s="132"/>
      <c r="D50" s="24" t="s">
        <v>17</v>
      </c>
      <c r="E50" s="73">
        <v>190475</v>
      </c>
      <c r="F50" s="73">
        <v>0</v>
      </c>
      <c r="G50" s="25">
        <f>F50/E50*100</f>
        <v>0</v>
      </c>
      <c r="H50" s="116"/>
    </row>
    <row r="51" spans="1:8" ht="15.75">
      <c r="A51" s="110"/>
      <c r="B51" s="123"/>
      <c r="C51" s="132"/>
      <c r="D51" s="24" t="s">
        <v>18</v>
      </c>
      <c r="E51" s="73">
        <v>0</v>
      </c>
      <c r="F51" s="73">
        <v>0</v>
      </c>
      <c r="G51" s="25">
        <v>0</v>
      </c>
      <c r="H51" s="116"/>
    </row>
    <row r="52" spans="1:8" ht="15.75">
      <c r="A52" s="110"/>
      <c r="B52" s="123"/>
      <c r="C52" s="132"/>
      <c r="D52" s="24" t="s">
        <v>19</v>
      </c>
      <c r="E52" s="73">
        <v>0</v>
      </c>
      <c r="F52" s="73">
        <v>0</v>
      </c>
      <c r="G52" s="25">
        <v>0</v>
      </c>
      <c r="H52" s="116"/>
    </row>
    <row r="53" spans="1:8" ht="21.75" customHeight="1" thickBot="1">
      <c r="A53" s="111"/>
      <c r="B53" s="124"/>
      <c r="C53" s="133"/>
      <c r="D53" s="47" t="s">
        <v>21</v>
      </c>
      <c r="E53" s="91">
        <v>0</v>
      </c>
      <c r="F53" s="91">
        <v>0</v>
      </c>
      <c r="G53" s="48">
        <v>0</v>
      </c>
      <c r="H53" s="146"/>
    </row>
    <row r="54" spans="1:8" ht="15" customHeight="1">
      <c r="A54" s="182" t="s">
        <v>4</v>
      </c>
      <c r="B54" s="165" t="s">
        <v>82</v>
      </c>
      <c r="C54" s="131" t="s">
        <v>25</v>
      </c>
      <c r="D54" s="22" t="s">
        <v>20</v>
      </c>
      <c r="E54" s="92">
        <f>SUM(E55:E58)</f>
        <v>1408944</v>
      </c>
      <c r="F54" s="92">
        <f>SUM(F55:F58)</f>
        <v>1279256.91</v>
      </c>
      <c r="G54" s="96">
        <f>F54/E54*100</f>
        <v>90.79544041494906</v>
      </c>
      <c r="H54" s="176" t="s">
        <v>136</v>
      </c>
    </row>
    <row r="55" spans="1:8" ht="15.75">
      <c r="A55" s="110"/>
      <c r="B55" s="123"/>
      <c r="C55" s="132"/>
      <c r="D55" s="24" t="s">
        <v>17</v>
      </c>
      <c r="E55" s="72">
        <f>1408944-744226.29</f>
        <v>664717.71</v>
      </c>
      <c r="F55" s="72">
        <f>1279256.91-744226.29</f>
        <v>535030.6199999999</v>
      </c>
      <c r="G55" s="97">
        <f>F55/E55*100</f>
        <v>80.48989999077953</v>
      </c>
      <c r="H55" s="177"/>
    </row>
    <row r="56" spans="1:8" ht="15.75">
      <c r="A56" s="110"/>
      <c r="B56" s="123"/>
      <c r="C56" s="132"/>
      <c r="D56" s="24" t="s">
        <v>18</v>
      </c>
      <c r="E56" s="88">
        <v>0</v>
      </c>
      <c r="F56" s="88">
        <v>0</v>
      </c>
      <c r="G56" s="97">
        <v>0</v>
      </c>
      <c r="H56" s="177"/>
    </row>
    <row r="57" spans="1:8" ht="15.75">
      <c r="A57" s="110"/>
      <c r="B57" s="123"/>
      <c r="C57" s="132"/>
      <c r="D57" s="24" t="s">
        <v>19</v>
      </c>
      <c r="E57" s="88">
        <f>1090000-345773.71</f>
        <v>744226.29</v>
      </c>
      <c r="F57" s="88">
        <f>1090000-345773.71</f>
        <v>744226.29</v>
      </c>
      <c r="G57" s="97">
        <f>F57/E57*100</f>
        <v>100</v>
      </c>
      <c r="H57" s="177"/>
    </row>
    <row r="58" spans="1:8" ht="13.5" customHeight="1" thickBot="1">
      <c r="A58" s="111"/>
      <c r="B58" s="124"/>
      <c r="C58" s="133"/>
      <c r="D58" s="47" t="s">
        <v>21</v>
      </c>
      <c r="E58" s="91">
        <v>0</v>
      </c>
      <c r="F58" s="91">
        <v>0</v>
      </c>
      <c r="G58" s="98">
        <v>0</v>
      </c>
      <c r="H58" s="178"/>
    </row>
    <row r="59" spans="1:8" ht="15.75">
      <c r="A59" s="40"/>
      <c r="B59" s="40"/>
      <c r="C59" s="41"/>
      <c r="D59" s="41"/>
      <c r="E59" s="42"/>
      <c r="F59" s="42"/>
      <c r="G59" s="43"/>
      <c r="H59" s="44" t="s">
        <v>69</v>
      </c>
    </row>
    <row r="60" spans="1:8" ht="15.75">
      <c r="A60" s="141" t="s">
        <v>0</v>
      </c>
      <c r="B60" s="141" t="s">
        <v>28</v>
      </c>
      <c r="C60" s="141" t="s">
        <v>76</v>
      </c>
      <c r="D60" s="142" t="s">
        <v>27</v>
      </c>
      <c r="E60" s="142"/>
      <c r="F60" s="142"/>
      <c r="G60" s="141" t="s">
        <v>78</v>
      </c>
      <c r="H60" s="141" t="s">
        <v>23</v>
      </c>
    </row>
    <row r="61" spans="1:8" ht="51">
      <c r="A61" s="141"/>
      <c r="B61" s="141"/>
      <c r="C61" s="141"/>
      <c r="D61" s="20" t="s">
        <v>22</v>
      </c>
      <c r="E61" s="20" t="s">
        <v>77</v>
      </c>
      <c r="F61" s="20" t="s">
        <v>90</v>
      </c>
      <c r="G61" s="141"/>
      <c r="H61" s="141"/>
    </row>
    <row r="62" spans="1:8" ht="16.5" thickBot="1">
      <c r="A62" s="21" t="s">
        <v>1</v>
      </c>
      <c r="B62" s="21" t="s">
        <v>2</v>
      </c>
      <c r="C62" s="21" t="s">
        <v>3</v>
      </c>
      <c r="D62" s="21" t="s">
        <v>4</v>
      </c>
      <c r="E62" s="21" t="s">
        <v>5</v>
      </c>
      <c r="F62" s="21" t="s">
        <v>6</v>
      </c>
      <c r="G62" s="21" t="s">
        <v>7</v>
      </c>
      <c r="H62" s="21" t="s">
        <v>8</v>
      </c>
    </row>
    <row r="63" spans="1:8" ht="15.75">
      <c r="A63" s="182" t="s">
        <v>5</v>
      </c>
      <c r="B63" s="165" t="s">
        <v>81</v>
      </c>
      <c r="C63" s="131" t="s">
        <v>26</v>
      </c>
      <c r="D63" s="22" t="s">
        <v>20</v>
      </c>
      <c r="E63" s="92">
        <f>SUM(E64:E67)</f>
        <v>48235688.31</v>
      </c>
      <c r="F63" s="92">
        <f>SUM(F64:F67)</f>
        <v>35187551.660000004</v>
      </c>
      <c r="G63" s="23">
        <f>F63/E63*100</f>
        <v>72.94920606057794</v>
      </c>
      <c r="H63" s="147"/>
    </row>
    <row r="64" spans="1:10" ht="15.75">
      <c r="A64" s="110"/>
      <c r="B64" s="123"/>
      <c r="C64" s="132"/>
      <c r="D64" s="24" t="s">
        <v>17</v>
      </c>
      <c r="E64" s="88">
        <f aca="true" t="shared" si="2" ref="E64:F67">E69+E74+E79+E84</f>
        <v>48003203.22</v>
      </c>
      <c r="F64" s="88">
        <f t="shared" si="2"/>
        <v>34958644.74</v>
      </c>
      <c r="G64" s="25">
        <f>F64/E64*100</f>
        <v>72.8256499462829</v>
      </c>
      <c r="H64" s="175"/>
      <c r="J64" s="4"/>
    </row>
    <row r="65" spans="1:8" ht="15.75">
      <c r="A65" s="110"/>
      <c r="B65" s="123"/>
      <c r="C65" s="132"/>
      <c r="D65" s="24" t="s">
        <v>18</v>
      </c>
      <c r="E65" s="88">
        <f t="shared" si="2"/>
        <v>232485.09</v>
      </c>
      <c r="F65" s="88">
        <f t="shared" si="2"/>
        <v>228906.92</v>
      </c>
      <c r="G65" s="25">
        <f>F65/E65*100</f>
        <v>98.46090344976533</v>
      </c>
      <c r="H65" s="175"/>
    </row>
    <row r="66" spans="1:8" ht="15.75">
      <c r="A66" s="110"/>
      <c r="B66" s="123"/>
      <c r="C66" s="132"/>
      <c r="D66" s="24" t="s">
        <v>19</v>
      </c>
      <c r="E66" s="88">
        <f t="shared" si="2"/>
        <v>0</v>
      </c>
      <c r="F66" s="88">
        <f t="shared" si="2"/>
        <v>0</v>
      </c>
      <c r="G66" s="25">
        <v>0</v>
      </c>
      <c r="H66" s="175"/>
    </row>
    <row r="67" spans="1:8" ht="15.75">
      <c r="A67" s="183"/>
      <c r="B67" s="127"/>
      <c r="C67" s="163"/>
      <c r="D67" s="24" t="s">
        <v>21</v>
      </c>
      <c r="E67" s="88">
        <f t="shared" si="2"/>
        <v>0</v>
      </c>
      <c r="F67" s="88">
        <f t="shared" si="2"/>
        <v>0</v>
      </c>
      <c r="G67" s="25">
        <v>0</v>
      </c>
      <c r="H67" s="175"/>
    </row>
    <row r="68" spans="1:8" ht="15.75">
      <c r="A68" s="34" t="s">
        <v>36</v>
      </c>
      <c r="B68" s="112" t="s">
        <v>101</v>
      </c>
      <c r="C68" s="35"/>
      <c r="D68" s="24" t="s">
        <v>20</v>
      </c>
      <c r="E68" s="88">
        <f>SUM(E69:E72)</f>
        <v>10052589.03</v>
      </c>
      <c r="F68" s="88">
        <f>SUM(F69:F72)</f>
        <v>8381396.01</v>
      </c>
      <c r="G68" s="25">
        <f>F68/E68*100</f>
        <v>83.37549645158427</v>
      </c>
      <c r="H68" s="159"/>
    </row>
    <row r="69" spans="1:8" ht="15.75">
      <c r="A69" s="26"/>
      <c r="B69" s="113"/>
      <c r="C69" s="27"/>
      <c r="D69" s="30" t="s">
        <v>17</v>
      </c>
      <c r="E69" s="89">
        <v>10052589.03</v>
      </c>
      <c r="F69" s="89">
        <v>8381396.01</v>
      </c>
      <c r="G69" s="31">
        <f>F69/E69*100</f>
        <v>83.37549645158427</v>
      </c>
      <c r="H69" s="120"/>
    </row>
    <row r="70" spans="1:8" ht="15.75">
      <c r="A70" s="26"/>
      <c r="B70" s="113"/>
      <c r="C70" s="27"/>
      <c r="D70" s="30" t="s">
        <v>18</v>
      </c>
      <c r="E70" s="89">
        <v>0</v>
      </c>
      <c r="F70" s="89">
        <v>0</v>
      </c>
      <c r="G70" s="31">
        <v>0</v>
      </c>
      <c r="H70" s="120"/>
    </row>
    <row r="71" spans="1:8" ht="15.75">
      <c r="A71" s="26"/>
      <c r="B71" s="113"/>
      <c r="C71" s="27"/>
      <c r="D71" s="30" t="s">
        <v>19</v>
      </c>
      <c r="E71" s="89">
        <v>0</v>
      </c>
      <c r="F71" s="89">
        <v>0</v>
      </c>
      <c r="G71" s="31">
        <v>0</v>
      </c>
      <c r="H71" s="120"/>
    </row>
    <row r="72" spans="1:8" ht="15.75">
      <c r="A72" s="32"/>
      <c r="B72" s="148"/>
      <c r="C72" s="33"/>
      <c r="D72" s="30" t="s">
        <v>21</v>
      </c>
      <c r="E72" s="89">
        <v>0</v>
      </c>
      <c r="F72" s="89">
        <v>0</v>
      </c>
      <c r="G72" s="31">
        <v>0</v>
      </c>
      <c r="H72" s="121"/>
    </row>
    <row r="73" spans="1:8" ht="15.75" customHeight="1">
      <c r="A73" s="26" t="s">
        <v>37</v>
      </c>
      <c r="B73" s="113" t="s">
        <v>102</v>
      </c>
      <c r="C73" s="27"/>
      <c r="D73" s="28" t="s">
        <v>20</v>
      </c>
      <c r="E73" s="93">
        <f>SUM(E74:E77)</f>
        <v>14063174.510000002</v>
      </c>
      <c r="F73" s="93">
        <f>SUM(F74:F77)</f>
        <v>9003572.290000001</v>
      </c>
      <c r="G73" s="29">
        <f>F73/E73*100</f>
        <v>64.02233210999243</v>
      </c>
      <c r="H73" s="115" t="s">
        <v>151</v>
      </c>
    </row>
    <row r="74" spans="1:8" ht="15.75">
      <c r="A74" s="26"/>
      <c r="B74" s="113"/>
      <c r="C74" s="27"/>
      <c r="D74" s="30" t="s">
        <v>17</v>
      </c>
      <c r="E74" s="89">
        <v>14053061.21</v>
      </c>
      <c r="F74" s="89">
        <v>8997037.16</v>
      </c>
      <c r="G74" s="31">
        <f>F74/E74*100</f>
        <v>64.02190259868654</v>
      </c>
      <c r="H74" s="116"/>
    </row>
    <row r="75" spans="1:8" ht="15.75">
      <c r="A75" s="26"/>
      <c r="B75" s="113"/>
      <c r="C75" s="27"/>
      <c r="D75" s="30" t="s">
        <v>18</v>
      </c>
      <c r="E75" s="89">
        <v>10113.3</v>
      </c>
      <c r="F75" s="89">
        <v>6535.13</v>
      </c>
      <c r="G75" s="31">
        <f>F75/E75*100</f>
        <v>64.61916486211227</v>
      </c>
      <c r="H75" s="116"/>
    </row>
    <row r="76" spans="1:8" ht="15.75">
      <c r="A76" s="26"/>
      <c r="B76" s="113"/>
      <c r="C76" s="27"/>
      <c r="D76" s="30" t="s">
        <v>19</v>
      </c>
      <c r="E76" s="89">
        <v>0</v>
      </c>
      <c r="F76" s="89">
        <v>0</v>
      </c>
      <c r="G76" s="31">
        <v>0</v>
      </c>
      <c r="H76" s="116"/>
    </row>
    <row r="77" spans="1:8" ht="15.75">
      <c r="A77" s="32"/>
      <c r="B77" s="113"/>
      <c r="C77" s="27"/>
      <c r="D77" s="35" t="s">
        <v>21</v>
      </c>
      <c r="E77" s="94">
        <v>0</v>
      </c>
      <c r="F77" s="94">
        <v>0</v>
      </c>
      <c r="G77" s="37">
        <v>0</v>
      </c>
      <c r="H77" s="117"/>
    </row>
    <row r="78" spans="1:8" ht="28.5" customHeight="1">
      <c r="A78" s="26" t="s">
        <v>38</v>
      </c>
      <c r="B78" s="112" t="s">
        <v>103</v>
      </c>
      <c r="C78" s="35"/>
      <c r="D78" s="24" t="s">
        <v>20</v>
      </c>
      <c r="E78" s="88">
        <f>SUM(E79:E82)</f>
        <v>2280087.75</v>
      </c>
      <c r="F78" s="88">
        <f>SUM(F79:F82)</f>
        <v>1388925.78</v>
      </c>
      <c r="G78" s="25">
        <f>F78/E78*100</f>
        <v>60.915452925002555</v>
      </c>
      <c r="H78" s="116" t="s">
        <v>150</v>
      </c>
    </row>
    <row r="79" spans="1:8" ht="24.75" customHeight="1">
      <c r="A79" s="26"/>
      <c r="B79" s="113"/>
      <c r="C79" s="27"/>
      <c r="D79" s="30" t="s">
        <v>17</v>
      </c>
      <c r="E79" s="89">
        <v>2280087.75</v>
      </c>
      <c r="F79" s="89">
        <v>1388925.78</v>
      </c>
      <c r="G79" s="31">
        <f>F79/E79*100</f>
        <v>60.915452925002555</v>
      </c>
      <c r="H79" s="116"/>
    </row>
    <row r="80" spans="1:8" ht="25.5" customHeight="1">
      <c r="A80" s="26"/>
      <c r="B80" s="113"/>
      <c r="C80" s="27"/>
      <c r="D80" s="30" t="s">
        <v>18</v>
      </c>
      <c r="E80" s="89">
        <v>0</v>
      </c>
      <c r="F80" s="89">
        <v>0</v>
      </c>
      <c r="G80" s="31">
        <v>0</v>
      </c>
      <c r="H80" s="116"/>
    </row>
    <row r="81" spans="1:8" ht="21.75" customHeight="1">
      <c r="A81" s="26"/>
      <c r="B81" s="113"/>
      <c r="C81" s="27"/>
      <c r="D81" s="30" t="s">
        <v>19</v>
      </c>
      <c r="E81" s="89">
        <v>0</v>
      </c>
      <c r="F81" s="89">
        <v>0</v>
      </c>
      <c r="G81" s="31">
        <v>0</v>
      </c>
      <c r="H81" s="116"/>
    </row>
    <row r="82" spans="1:8" ht="27.75" customHeight="1">
      <c r="A82" s="32"/>
      <c r="B82" s="148"/>
      <c r="C82" s="33"/>
      <c r="D82" s="30" t="s">
        <v>21</v>
      </c>
      <c r="E82" s="89">
        <v>0</v>
      </c>
      <c r="F82" s="89">
        <v>0</v>
      </c>
      <c r="G82" s="31">
        <v>0</v>
      </c>
      <c r="H82" s="117"/>
    </row>
    <row r="83" spans="1:10" ht="22.5" customHeight="1">
      <c r="A83" s="26" t="s">
        <v>39</v>
      </c>
      <c r="B83" s="112" t="s">
        <v>104</v>
      </c>
      <c r="C83" s="35"/>
      <c r="D83" s="24" t="s">
        <v>20</v>
      </c>
      <c r="E83" s="88">
        <f>SUM(E84:E87)</f>
        <v>21839837.02</v>
      </c>
      <c r="F83" s="88">
        <f>SUM(F84:F87)</f>
        <v>16413657.579999998</v>
      </c>
      <c r="G83" s="25">
        <f>F83/E83*100</f>
        <v>75.15467063682327</v>
      </c>
      <c r="H83" s="120"/>
      <c r="J83" s="49"/>
    </row>
    <row r="84" spans="1:8" ht="21" customHeight="1">
      <c r="A84" s="36"/>
      <c r="B84" s="113"/>
      <c r="C84" s="27"/>
      <c r="D84" s="30" t="s">
        <v>17</v>
      </c>
      <c r="E84" s="89">
        <v>21617465.23</v>
      </c>
      <c r="F84" s="89">
        <v>16191285.79</v>
      </c>
      <c r="G84" s="31">
        <f>F84/E84*100</f>
        <v>74.8990948648793</v>
      </c>
      <c r="H84" s="120"/>
    </row>
    <row r="85" spans="1:10" ht="21" customHeight="1">
      <c r="A85" s="36"/>
      <c r="B85" s="113"/>
      <c r="C85" s="27"/>
      <c r="D85" s="30" t="s">
        <v>18</v>
      </c>
      <c r="E85" s="89">
        <v>222371.79</v>
      </c>
      <c r="F85" s="78">
        <v>222371.79</v>
      </c>
      <c r="G85" s="31">
        <f>F85/E85*100</f>
        <v>100</v>
      </c>
      <c r="H85" s="120"/>
      <c r="J85" s="2"/>
    </row>
    <row r="86" spans="1:11" ht="15.75">
      <c r="A86" s="36"/>
      <c r="B86" s="113"/>
      <c r="C86" s="27"/>
      <c r="D86" s="30" t="s">
        <v>19</v>
      </c>
      <c r="E86" s="89">
        <v>0</v>
      </c>
      <c r="F86" s="89">
        <v>0</v>
      </c>
      <c r="G86" s="31">
        <v>0</v>
      </c>
      <c r="H86" s="120"/>
      <c r="J86" s="3"/>
      <c r="K86" s="2"/>
    </row>
    <row r="87" spans="1:10" ht="33" customHeight="1" thickBot="1">
      <c r="A87" s="50"/>
      <c r="B87" s="114"/>
      <c r="C87" s="51"/>
      <c r="D87" s="38" t="s">
        <v>21</v>
      </c>
      <c r="E87" s="90">
        <v>0</v>
      </c>
      <c r="F87" s="90">
        <v>0</v>
      </c>
      <c r="G87" s="39">
        <v>0</v>
      </c>
      <c r="H87" s="179"/>
      <c r="J87" s="2"/>
    </row>
    <row r="88" spans="1:8" ht="21" customHeight="1">
      <c r="A88" s="40"/>
      <c r="B88" s="40"/>
      <c r="C88" s="41"/>
      <c r="D88" s="41"/>
      <c r="E88" s="42"/>
      <c r="F88" s="42"/>
      <c r="G88" s="43"/>
      <c r="H88" s="44" t="s">
        <v>70</v>
      </c>
    </row>
    <row r="89" spans="1:8" ht="27.75" customHeight="1">
      <c r="A89" s="141" t="s">
        <v>0</v>
      </c>
      <c r="B89" s="141" t="s">
        <v>28</v>
      </c>
      <c r="C89" s="141" t="s">
        <v>76</v>
      </c>
      <c r="D89" s="142" t="s">
        <v>27</v>
      </c>
      <c r="E89" s="142"/>
      <c r="F89" s="142"/>
      <c r="G89" s="141" t="s">
        <v>78</v>
      </c>
      <c r="H89" s="141" t="s">
        <v>23</v>
      </c>
    </row>
    <row r="90" spans="1:8" ht="51.75" customHeight="1">
      <c r="A90" s="141"/>
      <c r="B90" s="141"/>
      <c r="C90" s="141"/>
      <c r="D90" s="20" t="s">
        <v>22</v>
      </c>
      <c r="E90" s="20" t="s">
        <v>77</v>
      </c>
      <c r="F90" s="20" t="s">
        <v>90</v>
      </c>
      <c r="G90" s="141"/>
      <c r="H90" s="141"/>
    </row>
    <row r="91" spans="1:8" ht="16.5" thickBot="1">
      <c r="A91" s="21" t="s">
        <v>1</v>
      </c>
      <c r="B91" s="21" t="s">
        <v>2</v>
      </c>
      <c r="C91" s="21" t="s">
        <v>3</v>
      </c>
      <c r="D91" s="21" t="s">
        <v>4</v>
      </c>
      <c r="E91" s="21" t="s">
        <v>5</v>
      </c>
      <c r="F91" s="21" t="s">
        <v>6</v>
      </c>
      <c r="G91" s="21" t="s">
        <v>7</v>
      </c>
      <c r="H91" s="21" t="s">
        <v>8</v>
      </c>
    </row>
    <row r="92" spans="1:8" ht="17.25" customHeight="1">
      <c r="A92" s="182" t="s">
        <v>6</v>
      </c>
      <c r="B92" s="165" t="s">
        <v>84</v>
      </c>
      <c r="C92" s="131" t="s">
        <v>26</v>
      </c>
      <c r="D92" s="107" t="s">
        <v>20</v>
      </c>
      <c r="E92" s="92">
        <f>SUM(E93:E96)</f>
        <v>148745566.49</v>
      </c>
      <c r="F92" s="92">
        <f>SUM(F93:F96)</f>
        <v>108537371.64999999</v>
      </c>
      <c r="G92" s="23">
        <f>F92/E92*100</f>
        <v>72.96847510227931</v>
      </c>
      <c r="H92" s="180"/>
    </row>
    <row r="93" spans="1:10" ht="17.25" customHeight="1">
      <c r="A93" s="110"/>
      <c r="B93" s="123"/>
      <c r="C93" s="132"/>
      <c r="D93" s="30" t="s">
        <v>17</v>
      </c>
      <c r="E93" s="88">
        <f>E98+E103+E108+E113+E122+E127+E132+E137</f>
        <v>141980751.98</v>
      </c>
      <c r="F93" s="88">
        <f>F98+F103+F108+F113+F122+F127+F132+F137</f>
        <v>104024934.99</v>
      </c>
      <c r="G93" s="25">
        <f>F93/E93*100</f>
        <v>73.26692776261207</v>
      </c>
      <c r="H93" s="181"/>
      <c r="J93" s="12"/>
    </row>
    <row r="94" spans="1:10" ht="17.25" customHeight="1">
      <c r="A94" s="110"/>
      <c r="B94" s="123"/>
      <c r="C94" s="132"/>
      <c r="D94" s="30" t="s">
        <v>18</v>
      </c>
      <c r="E94" s="88">
        <f aca="true" t="shared" si="3" ref="E94:F96">E99+E104+E109+E114+E123+E128+E133+E138</f>
        <v>3714881.21</v>
      </c>
      <c r="F94" s="88">
        <f t="shared" si="3"/>
        <v>2519551.1100000003</v>
      </c>
      <c r="G94" s="25">
        <f>F94/E94*100</f>
        <v>67.82319454031749</v>
      </c>
      <c r="H94" s="181"/>
      <c r="I94" s="4"/>
      <c r="J94" s="2"/>
    </row>
    <row r="95" spans="1:11" ht="17.25" customHeight="1">
      <c r="A95" s="110"/>
      <c r="B95" s="123"/>
      <c r="C95" s="132"/>
      <c r="D95" s="30" t="s">
        <v>19</v>
      </c>
      <c r="E95" s="88">
        <f t="shared" si="3"/>
        <v>3049933.3</v>
      </c>
      <c r="F95" s="88">
        <f t="shared" si="3"/>
        <v>1992885.55</v>
      </c>
      <c r="G95" s="25">
        <v>0</v>
      </c>
      <c r="H95" s="181"/>
      <c r="J95" s="2"/>
      <c r="K95" s="2"/>
    </row>
    <row r="96" spans="1:10" ht="17.25" customHeight="1">
      <c r="A96" s="183"/>
      <c r="B96" s="127"/>
      <c r="C96" s="163"/>
      <c r="D96" s="30" t="s">
        <v>21</v>
      </c>
      <c r="E96" s="88">
        <f t="shared" si="3"/>
        <v>0</v>
      </c>
      <c r="F96" s="88">
        <f t="shared" si="3"/>
        <v>0</v>
      </c>
      <c r="G96" s="25">
        <v>0</v>
      </c>
      <c r="H96" s="181"/>
      <c r="J96" s="2"/>
    </row>
    <row r="97" spans="1:10" ht="15.75">
      <c r="A97" s="101" t="s">
        <v>40</v>
      </c>
      <c r="B97" s="113" t="s">
        <v>106</v>
      </c>
      <c r="C97" s="104"/>
      <c r="D97" s="99" t="s">
        <v>20</v>
      </c>
      <c r="E97" s="93">
        <f>SUM(E98:E101)</f>
        <v>37380460.3</v>
      </c>
      <c r="F97" s="93">
        <f>SUM(F98:F101)</f>
        <v>28592355.42</v>
      </c>
      <c r="G97" s="29">
        <f aca="true" t="shared" si="4" ref="G97:G103">F97/E97*100</f>
        <v>76.49011058325573</v>
      </c>
      <c r="H97" s="159"/>
      <c r="J97" s="2"/>
    </row>
    <row r="98" spans="1:11" ht="15.75">
      <c r="A98" s="101"/>
      <c r="B98" s="113"/>
      <c r="C98" s="104"/>
      <c r="D98" s="30" t="s">
        <v>17</v>
      </c>
      <c r="E98" s="89">
        <v>31615097</v>
      </c>
      <c r="F98" s="89">
        <v>24672853.32</v>
      </c>
      <c r="G98" s="31">
        <f t="shared" si="4"/>
        <v>78.04136523762682</v>
      </c>
      <c r="H98" s="120"/>
      <c r="I98" s="19"/>
      <c r="J98" s="2"/>
      <c r="K98" s="155"/>
    </row>
    <row r="99" spans="1:12" ht="15.75">
      <c r="A99" s="101"/>
      <c r="B99" s="113"/>
      <c r="C99" s="104"/>
      <c r="D99" s="30" t="s">
        <v>18</v>
      </c>
      <c r="E99" s="89">
        <v>2715430</v>
      </c>
      <c r="F99" s="89">
        <v>1926616.55</v>
      </c>
      <c r="G99" s="31">
        <f t="shared" si="4"/>
        <v>70.9506984160888</v>
      </c>
      <c r="H99" s="120"/>
      <c r="I99" s="2"/>
      <c r="J99" s="2"/>
      <c r="K99" s="155"/>
      <c r="L99" s="2"/>
    </row>
    <row r="100" spans="1:12" ht="21" customHeight="1">
      <c r="A100" s="101"/>
      <c r="B100" s="113"/>
      <c r="C100" s="104"/>
      <c r="D100" s="30" t="s">
        <v>19</v>
      </c>
      <c r="E100" s="89">
        <v>3049933.3</v>
      </c>
      <c r="F100" s="89">
        <v>1992885.55</v>
      </c>
      <c r="G100" s="31">
        <f t="shared" si="4"/>
        <v>65.34193878928434</v>
      </c>
      <c r="H100" s="120"/>
      <c r="I100" s="2"/>
      <c r="J100" s="2"/>
      <c r="K100" s="155"/>
      <c r="L100" s="2"/>
    </row>
    <row r="101" spans="1:11" ht="15.75">
      <c r="A101" s="101"/>
      <c r="B101" s="148"/>
      <c r="C101" s="106"/>
      <c r="D101" s="30" t="s">
        <v>21</v>
      </c>
      <c r="E101" s="89">
        <v>0</v>
      </c>
      <c r="F101" s="89">
        <v>0</v>
      </c>
      <c r="G101" s="31">
        <v>0</v>
      </c>
      <c r="H101" s="121"/>
      <c r="I101" s="2"/>
      <c r="J101" s="2"/>
      <c r="K101" s="155"/>
    </row>
    <row r="102" spans="1:8" ht="18" customHeight="1">
      <c r="A102" s="100" t="s">
        <v>41</v>
      </c>
      <c r="B102" s="113" t="s">
        <v>107</v>
      </c>
      <c r="C102" s="104"/>
      <c r="D102" s="99" t="s">
        <v>20</v>
      </c>
      <c r="E102" s="93">
        <f>SUM(E103:E106)</f>
        <v>11630207.41</v>
      </c>
      <c r="F102" s="93">
        <f>SUM(F103:F106)</f>
        <v>8577925.79</v>
      </c>
      <c r="G102" s="29">
        <f t="shared" si="4"/>
        <v>73.75557019408305</v>
      </c>
      <c r="H102" s="120"/>
    </row>
    <row r="103" spans="1:8" ht="22.5" customHeight="1">
      <c r="A103" s="101"/>
      <c r="B103" s="113"/>
      <c r="C103" s="104"/>
      <c r="D103" s="30" t="s">
        <v>17</v>
      </c>
      <c r="E103" s="89">
        <v>11630207.41</v>
      </c>
      <c r="F103" s="89">
        <v>8577925.79</v>
      </c>
      <c r="G103" s="31">
        <f t="shared" si="4"/>
        <v>73.75557019408305</v>
      </c>
      <c r="H103" s="120"/>
    </row>
    <row r="104" spans="1:8" ht="18" customHeight="1">
      <c r="A104" s="101"/>
      <c r="B104" s="113"/>
      <c r="C104" s="104"/>
      <c r="D104" s="30" t="s">
        <v>18</v>
      </c>
      <c r="E104" s="89">
        <v>0</v>
      </c>
      <c r="F104" s="89">
        <v>0</v>
      </c>
      <c r="G104" s="31">
        <v>0</v>
      </c>
      <c r="H104" s="120"/>
    </row>
    <row r="105" spans="1:8" ht="18" customHeight="1">
      <c r="A105" s="101"/>
      <c r="B105" s="113"/>
      <c r="C105" s="104"/>
      <c r="D105" s="30" t="s">
        <v>19</v>
      </c>
      <c r="E105" s="89">
        <v>0</v>
      </c>
      <c r="F105" s="89">
        <v>0</v>
      </c>
      <c r="G105" s="31">
        <v>0</v>
      </c>
      <c r="H105" s="120"/>
    </row>
    <row r="106" spans="1:8" ht="21.75" customHeight="1">
      <c r="A106" s="102"/>
      <c r="B106" s="113"/>
      <c r="C106" s="104"/>
      <c r="D106" s="103" t="s">
        <v>21</v>
      </c>
      <c r="E106" s="89">
        <v>0</v>
      </c>
      <c r="F106" s="89">
        <v>0</v>
      </c>
      <c r="G106" s="37">
        <v>0</v>
      </c>
      <c r="H106" s="120"/>
    </row>
    <row r="107" spans="1:8" ht="21" customHeight="1">
      <c r="A107" s="100" t="s">
        <v>42</v>
      </c>
      <c r="B107" s="112" t="s">
        <v>108</v>
      </c>
      <c r="C107" s="103"/>
      <c r="D107" s="108" t="s">
        <v>20</v>
      </c>
      <c r="E107" s="88">
        <f>SUM(E108:E111)</f>
        <v>5928566.71</v>
      </c>
      <c r="F107" s="88">
        <f>SUM(F108:F111)</f>
        <v>4189926.56</v>
      </c>
      <c r="G107" s="25">
        <f>F107/E107*100</f>
        <v>70.67351629749984</v>
      </c>
      <c r="H107" s="159"/>
    </row>
    <row r="108" spans="1:8" ht="22.5" customHeight="1">
      <c r="A108" s="101"/>
      <c r="B108" s="113"/>
      <c r="C108" s="104"/>
      <c r="D108" s="30" t="s">
        <v>17</v>
      </c>
      <c r="E108" s="89">
        <v>5928566.71</v>
      </c>
      <c r="F108" s="89">
        <v>4189926.56</v>
      </c>
      <c r="G108" s="31">
        <f>F108/E108*100</f>
        <v>70.67351629749984</v>
      </c>
      <c r="H108" s="120"/>
    </row>
    <row r="109" spans="1:8" ht="15.75">
      <c r="A109" s="101"/>
      <c r="B109" s="113"/>
      <c r="C109" s="104"/>
      <c r="D109" s="30" t="s">
        <v>18</v>
      </c>
      <c r="E109" s="89">
        <v>0</v>
      </c>
      <c r="F109" s="89">
        <v>0</v>
      </c>
      <c r="G109" s="31">
        <v>0</v>
      </c>
      <c r="H109" s="120"/>
    </row>
    <row r="110" spans="1:8" ht="18" customHeight="1">
      <c r="A110" s="101"/>
      <c r="B110" s="113"/>
      <c r="C110" s="104"/>
      <c r="D110" s="30" t="s">
        <v>19</v>
      </c>
      <c r="E110" s="89">
        <v>0</v>
      </c>
      <c r="F110" s="89">
        <v>0</v>
      </c>
      <c r="G110" s="31">
        <v>0</v>
      </c>
      <c r="H110" s="120"/>
    </row>
    <row r="111" spans="1:8" ht="22.5" customHeight="1">
      <c r="A111" s="102"/>
      <c r="B111" s="148"/>
      <c r="C111" s="106"/>
      <c r="D111" s="30" t="s">
        <v>21</v>
      </c>
      <c r="E111" s="94">
        <v>0</v>
      </c>
      <c r="F111" s="94">
        <v>0</v>
      </c>
      <c r="G111" s="31">
        <v>0</v>
      </c>
      <c r="H111" s="121"/>
    </row>
    <row r="112" spans="1:10" ht="20.25" customHeight="1">
      <c r="A112" s="100" t="s">
        <v>43</v>
      </c>
      <c r="B112" s="112" t="s">
        <v>109</v>
      </c>
      <c r="C112" s="103"/>
      <c r="D112" s="108" t="s">
        <v>20</v>
      </c>
      <c r="E112" s="88">
        <f>SUM(E113:E116)</f>
        <v>8335035.8</v>
      </c>
      <c r="F112" s="88">
        <f>SUM(F113:F116)</f>
        <v>5535755.02</v>
      </c>
      <c r="G112" s="25">
        <f>F112/E112*100</f>
        <v>66.41549182068299</v>
      </c>
      <c r="H112" s="116" t="s">
        <v>150</v>
      </c>
      <c r="J112" s="3"/>
    </row>
    <row r="113" spans="1:8" ht="21" customHeight="1">
      <c r="A113" s="101"/>
      <c r="B113" s="113"/>
      <c r="C113" s="104"/>
      <c r="D113" s="30" t="s">
        <v>17</v>
      </c>
      <c r="E113" s="89">
        <v>8335035.8</v>
      </c>
      <c r="F113" s="89">
        <v>5535755.02</v>
      </c>
      <c r="G113" s="31">
        <f>F113/E113*100</f>
        <v>66.41549182068299</v>
      </c>
      <c r="H113" s="116"/>
    </row>
    <row r="114" spans="1:8" ht="17.25" customHeight="1">
      <c r="A114" s="101"/>
      <c r="B114" s="113"/>
      <c r="C114" s="104"/>
      <c r="D114" s="30" t="s">
        <v>18</v>
      </c>
      <c r="E114" s="89">
        <v>0</v>
      </c>
      <c r="F114" s="89">
        <v>0</v>
      </c>
      <c r="G114" s="31">
        <v>0</v>
      </c>
      <c r="H114" s="116"/>
    </row>
    <row r="115" spans="1:8" ht="15.75">
      <c r="A115" s="101"/>
      <c r="B115" s="113"/>
      <c r="C115" s="104"/>
      <c r="D115" s="30" t="s">
        <v>19</v>
      </c>
      <c r="E115" s="89">
        <v>0</v>
      </c>
      <c r="F115" s="89">
        <v>0</v>
      </c>
      <c r="G115" s="31">
        <v>0</v>
      </c>
      <c r="H115" s="116"/>
    </row>
    <row r="116" spans="1:8" ht="16.5" customHeight="1" thickBot="1">
      <c r="A116" s="52"/>
      <c r="B116" s="114"/>
      <c r="C116" s="105"/>
      <c r="D116" s="38" t="s">
        <v>21</v>
      </c>
      <c r="E116" s="90">
        <v>0</v>
      </c>
      <c r="F116" s="90">
        <v>0</v>
      </c>
      <c r="G116" s="39">
        <v>0</v>
      </c>
      <c r="H116" s="146"/>
    </row>
    <row r="117" spans="1:8" ht="15.75">
      <c r="A117" s="40"/>
      <c r="B117" s="40"/>
      <c r="C117" s="41"/>
      <c r="D117" s="41"/>
      <c r="E117" s="42"/>
      <c r="F117" s="42"/>
      <c r="G117" s="43"/>
      <c r="H117" s="44" t="s">
        <v>71</v>
      </c>
    </row>
    <row r="118" spans="1:8" ht="15.75">
      <c r="A118" s="141" t="s">
        <v>0</v>
      </c>
      <c r="B118" s="141" t="s">
        <v>28</v>
      </c>
      <c r="C118" s="141" t="s">
        <v>76</v>
      </c>
      <c r="D118" s="142" t="s">
        <v>27</v>
      </c>
      <c r="E118" s="142"/>
      <c r="F118" s="142"/>
      <c r="G118" s="141" t="s">
        <v>78</v>
      </c>
      <c r="H118" s="141" t="s">
        <v>23</v>
      </c>
    </row>
    <row r="119" spans="1:8" ht="51">
      <c r="A119" s="141"/>
      <c r="B119" s="141"/>
      <c r="C119" s="141"/>
      <c r="D119" s="20" t="s">
        <v>22</v>
      </c>
      <c r="E119" s="20" t="s">
        <v>77</v>
      </c>
      <c r="F119" s="20" t="s">
        <v>90</v>
      </c>
      <c r="G119" s="141"/>
      <c r="H119" s="141"/>
    </row>
    <row r="120" spans="1:8" ht="16.5" thickBot="1">
      <c r="A120" s="21" t="s">
        <v>1</v>
      </c>
      <c r="B120" s="21" t="s">
        <v>2</v>
      </c>
      <c r="C120" s="21" t="s">
        <v>3</v>
      </c>
      <c r="D120" s="21" t="s">
        <v>4</v>
      </c>
      <c r="E120" s="21" t="s">
        <v>5</v>
      </c>
      <c r="F120" s="21" t="s">
        <v>6</v>
      </c>
      <c r="G120" s="21" t="s">
        <v>7</v>
      </c>
      <c r="H120" s="53" t="s">
        <v>8</v>
      </c>
    </row>
    <row r="121" spans="1:8" ht="15.75">
      <c r="A121" s="54" t="s">
        <v>44</v>
      </c>
      <c r="B121" s="166" t="s">
        <v>110</v>
      </c>
      <c r="C121" s="55"/>
      <c r="D121" s="22" t="s">
        <v>20</v>
      </c>
      <c r="E121" s="92">
        <f>SUM(E122:E125)</f>
        <v>28682083.580000002</v>
      </c>
      <c r="F121" s="92">
        <f>SUM(F122:F125)</f>
        <v>21037400.63</v>
      </c>
      <c r="G121" s="23">
        <f>F121/E121*100</f>
        <v>73.34683539054103</v>
      </c>
      <c r="H121" s="119"/>
    </row>
    <row r="122" spans="1:8" ht="15.75">
      <c r="A122" s="26"/>
      <c r="B122" s="113"/>
      <c r="C122" s="27"/>
      <c r="D122" s="30" t="s">
        <v>17</v>
      </c>
      <c r="E122" s="89">
        <v>28586781.39</v>
      </c>
      <c r="F122" s="89">
        <v>21037400.63</v>
      </c>
      <c r="G122" s="31">
        <f>F122/E122*100</f>
        <v>73.59135798813341</v>
      </c>
      <c r="H122" s="120"/>
    </row>
    <row r="123" spans="1:10" ht="15.75">
      <c r="A123" s="26"/>
      <c r="B123" s="113"/>
      <c r="C123" s="27"/>
      <c r="D123" s="30" t="s">
        <v>18</v>
      </c>
      <c r="E123" s="89">
        <v>95302.19</v>
      </c>
      <c r="F123" s="89">
        <v>0</v>
      </c>
      <c r="G123" s="31">
        <v>0</v>
      </c>
      <c r="H123" s="120"/>
      <c r="J123" s="11"/>
    </row>
    <row r="124" spans="1:10" ht="15.75">
      <c r="A124" s="26"/>
      <c r="B124" s="113"/>
      <c r="C124" s="27"/>
      <c r="D124" s="30" t="s">
        <v>19</v>
      </c>
      <c r="E124" s="89">
        <v>0</v>
      </c>
      <c r="F124" s="89">
        <v>0</v>
      </c>
      <c r="G124" s="31">
        <v>0</v>
      </c>
      <c r="H124" s="120"/>
      <c r="J124" s="10"/>
    </row>
    <row r="125" spans="1:8" ht="15.75">
      <c r="A125" s="32"/>
      <c r="B125" s="113"/>
      <c r="C125" s="27"/>
      <c r="D125" s="35" t="s">
        <v>21</v>
      </c>
      <c r="E125" s="89">
        <v>0</v>
      </c>
      <c r="F125" s="89">
        <v>0</v>
      </c>
      <c r="G125" s="37">
        <v>0</v>
      </c>
      <c r="H125" s="120"/>
    </row>
    <row r="126" spans="1:8" ht="15.75">
      <c r="A126" s="34" t="s">
        <v>45</v>
      </c>
      <c r="B126" s="112" t="s">
        <v>111</v>
      </c>
      <c r="C126" s="35"/>
      <c r="D126" s="24" t="s">
        <v>20</v>
      </c>
      <c r="E126" s="88">
        <f>SUM(E127:E130)</f>
        <v>33864182.370000005</v>
      </c>
      <c r="F126" s="88">
        <f>SUM(F127:F130)</f>
        <v>23455028.099999998</v>
      </c>
      <c r="G126" s="25">
        <f>F126/E126*100</f>
        <v>69.26205346915037</v>
      </c>
      <c r="H126" s="159"/>
    </row>
    <row r="127" spans="1:8" ht="15.75">
      <c r="A127" s="26"/>
      <c r="B127" s="113"/>
      <c r="C127" s="27"/>
      <c r="D127" s="30" t="s">
        <v>17</v>
      </c>
      <c r="E127" s="89">
        <v>32960033.35</v>
      </c>
      <c r="F127" s="89">
        <v>22862093.54</v>
      </c>
      <c r="G127" s="31">
        <f>F127/E127*100</f>
        <v>69.36307769239559</v>
      </c>
      <c r="H127" s="120"/>
    </row>
    <row r="128" spans="1:8" ht="15.75">
      <c r="A128" s="26"/>
      <c r="B128" s="113"/>
      <c r="C128" s="27"/>
      <c r="D128" s="30" t="s">
        <v>18</v>
      </c>
      <c r="E128" s="89">
        <v>904149.02</v>
      </c>
      <c r="F128" s="89">
        <v>592934.56</v>
      </c>
      <c r="G128" s="31">
        <v>0</v>
      </c>
      <c r="H128" s="120"/>
    </row>
    <row r="129" spans="1:8" ht="15.75">
      <c r="A129" s="26"/>
      <c r="B129" s="113"/>
      <c r="C129" s="27"/>
      <c r="D129" s="30" t="s">
        <v>19</v>
      </c>
      <c r="E129" s="89">
        <v>0</v>
      </c>
      <c r="F129" s="89">
        <v>0</v>
      </c>
      <c r="G129" s="31">
        <v>0</v>
      </c>
      <c r="H129" s="120"/>
    </row>
    <row r="130" spans="1:8" ht="15.75">
      <c r="A130" s="32"/>
      <c r="B130" s="148"/>
      <c r="C130" s="33"/>
      <c r="D130" s="30" t="s">
        <v>21</v>
      </c>
      <c r="E130" s="89">
        <v>0</v>
      </c>
      <c r="F130" s="89">
        <v>0</v>
      </c>
      <c r="G130" s="31">
        <v>0</v>
      </c>
      <c r="H130" s="121"/>
    </row>
    <row r="131" spans="1:8" ht="15.75">
      <c r="A131" s="34" t="s">
        <v>46</v>
      </c>
      <c r="B131" s="112" t="s">
        <v>112</v>
      </c>
      <c r="C131" s="35"/>
      <c r="D131" s="24" t="s">
        <v>20</v>
      </c>
      <c r="E131" s="88">
        <f>SUM(E132:E135)</f>
        <v>21099018.28</v>
      </c>
      <c r="F131" s="88">
        <f>SUM(F132:F135)</f>
        <v>16548019.21</v>
      </c>
      <c r="G131" s="25">
        <f>F131/E131*100</f>
        <v>78.43028045378801</v>
      </c>
      <c r="H131" s="159"/>
    </row>
    <row r="132" spans="1:8" ht="15.75">
      <c r="A132" s="36"/>
      <c r="B132" s="113"/>
      <c r="C132" s="27"/>
      <c r="D132" s="30" t="s">
        <v>17</v>
      </c>
      <c r="E132" s="89">
        <v>21099018.28</v>
      </c>
      <c r="F132" s="89">
        <v>16548019.21</v>
      </c>
      <c r="G132" s="31">
        <f>F132/E132*100</f>
        <v>78.43028045378801</v>
      </c>
      <c r="H132" s="120"/>
    </row>
    <row r="133" spans="1:8" ht="15.75">
      <c r="A133" s="36"/>
      <c r="B133" s="113"/>
      <c r="C133" s="27"/>
      <c r="D133" s="30" t="s">
        <v>18</v>
      </c>
      <c r="E133" s="89">
        <v>0</v>
      </c>
      <c r="F133" s="89">
        <v>0</v>
      </c>
      <c r="G133" s="31">
        <v>0</v>
      </c>
      <c r="H133" s="120"/>
    </row>
    <row r="134" spans="1:8" ht="15.75">
      <c r="A134" s="36"/>
      <c r="B134" s="113"/>
      <c r="C134" s="27"/>
      <c r="D134" s="30" t="s">
        <v>19</v>
      </c>
      <c r="E134" s="89">
        <v>0</v>
      </c>
      <c r="F134" s="89">
        <v>0</v>
      </c>
      <c r="G134" s="31">
        <v>0</v>
      </c>
      <c r="H134" s="120"/>
    </row>
    <row r="135" spans="1:8" ht="15.75">
      <c r="A135" s="56"/>
      <c r="B135" s="148"/>
      <c r="C135" s="33"/>
      <c r="D135" s="30" t="s">
        <v>21</v>
      </c>
      <c r="E135" s="89">
        <v>0</v>
      </c>
      <c r="F135" s="89">
        <v>0</v>
      </c>
      <c r="G135" s="31">
        <v>0</v>
      </c>
      <c r="H135" s="121"/>
    </row>
    <row r="136" spans="1:8" ht="25.5" customHeight="1">
      <c r="A136" s="34" t="s">
        <v>85</v>
      </c>
      <c r="B136" s="112" t="s">
        <v>113</v>
      </c>
      <c r="C136" s="35"/>
      <c r="D136" s="24" t="s">
        <v>20</v>
      </c>
      <c r="E136" s="88">
        <f>SUM(E137:E140)</f>
        <v>1826012.04</v>
      </c>
      <c r="F136" s="88">
        <f>SUM(F137:F140)</f>
        <v>600960.92</v>
      </c>
      <c r="G136" s="25">
        <f>F136/E136*100</f>
        <v>32.9111148686621</v>
      </c>
      <c r="H136" s="116" t="s">
        <v>159</v>
      </c>
    </row>
    <row r="137" spans="1:8" ht="25.5" customHeight="1">
      <c r="A137" s="36"/>
      <c r="B137" s="113"/>
      <c r="C137" s="27"/>
      <c r="D137" s="30" t="s">
        <v>17</v>
      </c>
      <c r="E137" s="74">
        <v>1826012.04</v>
      </c>
      <c r="F137" s="74">
        <v>600960.92</v>
      </c>
      <c r="G137" s="31">
        <f>F137/E137*100</f>
        <v>32.9111148686621</v>
      </c>
      <c r="H137" s="116"/>
    </row>
    <row r="138" spans="1:8" ht="25.5" customHeight="1">
      <c r="A138" s="36"/>
      <c r="B138" s="113"/>
      <c r="C138" s="27"/>
      <c r="D138" s="30" t="s">
        <v>18</v>
      </c>
      <c r="E138" s="74">
        <v>0</v>
      </c>
      <c r="F138" s="74">
        <v>0</v>
      </c>
      <c r="G138" s="31">
        <v>0</v>
      </c>
      <c r="H138" s="116"/>
    </row>
    <row r="139" spans="1:8" ht="25.5" customHeight="1">
      <c r="A139" s="36"/>
      <c r="B139" s="113"/>
      <c r="C139" s="27"/>
      <c r="D139" s="30" t="s">
        <v>19</v>
      </c>
      <c r="E139" s="74">
        <v>0</v>
      </c>
      <c r="F139" s="74">
        <v>0</v>
      </c>
      <c r="G139" s="31">
        <v>0</v>
      </c>
      <c r="H139" s="116"/>
    </row>
    <row r="140" spans="1:8" ht="25.5" customHeight="1" thickBot="1">
      <c r="A140" s="50"/>
      <c r="B140" s="114"/>
      <c r="C140" s="51"/>
      <c r="D140" s="38" t="s">
        <v>21</v>
      </c>
      <c r="E140" s="90">
        <v>0</v>
      </c>
      <c r="F140" s="90">
        <v>0</v>
      </c>
      <c r="G140" s="39">
        <v>0</v>
      </c>
      <c r="H140" s="146"/>
    </row>
    <row r="141" spans="1:8" ht="24" customHeight="1">
      <c r="A141" s="182" t="s">
        <v>8</v>
      </c>
      <c r="B141" s="165" t="s">
        <v>86</v>
      </c>
      <c r="C141" s="131" t="s">
        <v>26</v>
      </c>
      <c r="D141" s="22" t="s">
        <v>20</v>
      </c>
      <c r="E141" s="92">
        <f>SUM(E142:E145)</f>
        <v>7285730.55</v>
      </c>
      <c r="F141" s="92">
        <f>SUM(F142:F145)</f>
        <v>3227667.6</v>
      </c>
      <c r="G141" s="23">
        <f>F141/E141*100</f>
        <v>44.301221104038774</v>
      </c>
      <c r="H141" s="158" t="s">
        <v>158</v>
      </c>
    </row>
    <row r="142" spans="1:8" ht="24" customHeight="1">
      <c r="A142" s="110"/>
      <c r="B142" s="123"/>
      <c r="C142" s="132"/>
      <c r="D142" s="24" t="s">
        <v>17</v>
      </c>
      <c r="E142" s="88">
        <v>1127600</v>
      </c>
      <c r="F142" s="88">
        <v>0</v>
      </c>
      <c r="G142" s="25">
        <f>F142/E142*100</f>
        <v>0</v>
      </c>
      <c r="H142" s="116"/>
    </row>
    <row r="143" spans="1:8" ht="24" customHeight="1">
      <c r="A143" s="110"/>
      <c r="B143" s="123"/>
      <c r="C143" s="132"/>
      <c r="D143" s="24" t="s">
        <v>18</v>
      </c>
      <c r="E143" s="88">
        <v>6158130.55</v>
      </c>
      <c r="F143" s="88">
        <v>3227667.6</v>
      </c>
      <c r="G143" s="25">
        <f>F143/E143*100</f>
        <v>52.41310774095233</v>
      </c>
      <c r="H143" s="116"/>
    </row>
    <row r="144" spans="1:8" ht="16.5" customHeight="1">
      <c r="A144" s="110"/>
      <c r="B144" s="123"/>
      <c r="C144" s="132"/>
      <c r="D144" s="24" t="s">
        <v>19</v>
      </c>
      <c r="E144" s="88">
        <v>0</v>
      </c>
      <c r="F144" s="88">
        <v>0</v>
      </c>
      <c r="G144" s="25">
        <v>0</v>
      </c>
      <c r="H144" s="116"/>
    </row>
    <row r="145" spans="1:8" ht="15.75" customHeight="1" thickBot="1">
      <c r="A145" s="111"/>
      <c r="B145" s="124"/>
      <c r="C145" s="133"/>
      <c r="D145" s="47" t="s">
        <v>21</v>
      </c>
      <c r="E145" s="91">
        <v>0</v>
      </c>
      <c r="F145" s="91">
        <v>0</v>
      </c>
      <c r="G145" s="48">
        <v>0</v>
      </c>
      <c r="H145" s="146"/>
    </row>
    <row r="146" spans="1:8" ht="15.75">
      <c r="A146" s="40"/>
      <c r="B146" s="40"/>
      <c r="C146" s="41"/>
      <c r="D146" s="41"/>
      <c r="E146" s="42"/>
      <c r="F146" s="42"/>
      <c r="G146" s="43"/>
      <c r="H146" s="44" t="s">
        <v>72</v>
      </c>
    </row>
    <row r="147" spans="1:8" ht="24" customHeight="1">
      <c r="A147" s="141" t="s">
        <v>0</v>
      </c>
      <c r="B147" s="141" t="s">
        <v>28</v>
      </c>
      <c r="C147" s="141" t="s">
        <v>76</v>
      </c>
      <c r="D147" s="142" t="s">
        <v>27</v>
      </c>
      <c r="E147" s="142"/>
      <c r="F147" s="142"/>
      <c r="G147" s="141" t="s">
        <v>78</v>
      </c>
      <c r="H147" s="141" t="s">
        <v>23</v>
      </c>
    </row>
    <row r="148" spans="1:8" ht="46.5" customHeight="1">
      <c r="A148" s="141"/>
      <c r="B148" s="141"/>
      <c r="C148" s="141"/>
      <c r="D148" s="20" t="s">
        <v>22</v>
      </c>
      <c r="E148" s="20" t="s">
        <v>77</v>
      </c>
      <c r="F148" s="20" t="s">
        <v>90</v>
      </c>
      <c r="G148" s="141"/>
      <c r="H148" s="141"/>
    </row>
    <row r="149" spans="1:8" ht="16.5" thickBot="1">
      <c r="A149" s="21" t="s">
        <v>1</v>
      </c>
      <c r="B149" s="21" t="s">
        <v>2</v>
      </c>
      <c r="C149" s="21" t="s">
        <v>3</v>
      </c>
      <c r="D149" s="21" t="s">
        <v>4</v>
      </c>
      <c r="E149" s="21" t="s">
        <v>5</v>
      </c>
      <c r="F149" s="21" t="s">
        <v>6</v>
      </c>
      <c r="G149" s="21" t="s">
        <v>7</v>
      </c>
      <c r="H149" s="53" t="s">
        <v>8</v>
      </c>
    </row>
    <row r="150" spans="1:8" ht="15.75">
      <c r="A150" s="182" t="s">
        <v>9</v>
      </c>
      <c r="B150" s="165" t="s">
        <v>147</v>
      </c>
      <c r="C150" s="131" t="s">
        <v>26</v>
      </c>
      <c r="D150" s="22" t="s">
        <v>20</v>
      </c>
      <c r="E150" s="92">
        <f>SUM(E151:E154)</f>
        <v>152583254.52</v>
      </c>
      <c r="F150" s="92">
        <f>SUM(F151:F154)</f>
        <v>82826133.09</v>
      </c>
      <c r="G150" s="23">
        <f aca="true" t="shared" si="5" ref="G150:G179">F150/E150*100</f>
        <v>54.282583859255325</v>
      </c>
      <c r="H150" s="119"/>
    </row>
    <row r="151" spans="1:8" ht="15.75">
      <c r="A151" s="110"/>
      <c r="B151" s="123"/>
      <c r="C151" s="132"/>
      <c r="D151" s="24" t="s">
        <v>17</v>
      </c>
      <c r="E151" s="88">
        <f>E156+E161+E166</f>
        <v>124019433.28</v>
      </c>
      <c r="F151" s="88">
        <f>F156+F161+F166</f>
        <v>77675878.46000001</v>
      </c>
      <c r="G151" s="25">
        <f t="shared" si="5"/>
        <v>62.632021777289005</v>
      </c>
      <c r="H151" s="120"/>
    </row>
    <row r="152" spans="1:8" ht="15.75">
      <c r="A152" s="110"/>
      <c r="B152" s="123"/>
      <c r="C152" s="132"/>
      <c r="D152" s="24" t="s">
        <v>18</v>
      </c>
      <c r="E152" s="88">
        <f aca="true" t="shared" si="6" ref="E152:F154">E157+E162+E167</f>
        <v>28563821.24</v>
      </c>
      <c r="F152" s="88">
        <f t="shared" si="6"/>
        <v>5150254.63</v>
      </c>
      <c r="G152" s="25">
        <f t="shared" si="5"/>
        <v>18.030691995746434</v>
      </c>
      <c r="H152" s="120"/>
    </row>
    <row r="153" spans="1:8" ht="15.75">
      <c r="A153" s="110"/>
      <c r="B153" s="123"/>
      <c r="C153" s="132"/>
      <c r="D153" s="24" t="s">
        <v>19</v>
      </c>
      <c r="E153" s="88">
        <f t="shared" si="6"/>
        <v>0</v>
      </c>
      <c r="F153" s="88">
        <f t="shared" si="6"/>
        <v>0</v>
      </c>
      <c r="G153" s="25">
        <v>0</v>
      </c>
      <c r="H153" s="120"/>
    </row>
    <row r="154" spans="1:8" ht="15.75">
      <c r="A154" s="110"/>
      <c r="B154" s="127"/>
      <c r="C154" s="132"/>
      <c r="D154" s="57" t="s">
        <v>21</v>
      </c>
      <c r="E154" s="88">
        <f t="shared" si="6"/>
        <v>0</v>
      </c>
      <c r="F154" s="88">
        <f t="shared" si="6"/>
        <v>0</v>
      </c>
      <c r="G154" s="58">
        <v>0</v>
      </c>
      <c r="H154" s="120"/>
    </row>
    <row r="155" spans="1:8" ht="15.75">
      <c r="A155" s="185" t="s">
        <v>129</v>
      </c>
      <c r="B155" s="113" t="s">
        <v>130</v>
      </c>
      <c r="C155" s="189"/>
      <c r="D155" s="24" t="s">
        <v>20</v>
      </c>
      <c r="E155" s="88">
        <f>SUM(E156:E159)</f>
        <v>121653875.27</v>
      </c>
      <c r="F155" s="88">
        <f>SUM(F156:F159)</f>
        <v>61302990.57</v>
      </c>
      <c r="G155" s="25">
        <f t="shared" si="5"/>
        <v>50.39131752600847</v>
      </c>
      <c r="H155" s="143" t="s">
        <v>150</v>
      </c>
    </row>
    <row r="156" spans="1:8" ht="15.75">
      <c r="A156" s="110"/>
      <c r="B156" s="113"/>
      <c r="C156" s="132"/>
      <c r="D156" s="30" t="s">
        <v>17</v>
      </c>
      <c r="E156" s="89">
        <v>101516433.28</v>
      </c>
      <c r="F156" s="89">
        <v>61302990.57</v>
      </c>
      <c r="G156" s="31">
        <f t="shared" si="5"/>
        <v>60.38725809142218</v>
      </c>
      <c r="H156" s="144"/>
    </row>
    <row r="157" spans="1:8" ht="15.75">
      <c r="A157" s="110"/>
      <c r="B157" s="113"/>
      <c r="C157" s="132"/>
      <c r="D157" s="30" t="s">
        <v>18</v>
      </c>
      <c r="E157" s="89">
        <v>20137441.99</v>
      </c>
      <c r="F157" s="89">
        <v>0</v>
      </c>
      <c r="G157" s="31">
        <v>0</v>
      </c>
      <c r="H157" s="144"/>
    </row>
    <row r="158" spans="1:8" ht="13.5" customHeight="1">
      <c r="A158" s="110"/>
      <c r="B158" s="113"/>
      <c r="C158" s="132"/>
      <c r="D158" s="30" t="s">
        <v>19</v>
      </c>
      <c r="E158" s="89">
        <v>0</v>
      </c>
      <c r="F158" s="89">
        <v>0</v>
      </c>
      <c r="G158" s="31">
        <v>0</v>
      </c>
      <c r="H158" s="144"/>
    </row>
    <row r="159" spans="1:8" ht="13.5" customHeight="1">
      <c r="A159" s="183"/>
      <c r="B159" s="148"/>
      <c r="C159" s="163"/>
      <c r="D159" s="30" t="s">
        <v>21</v>
      </c>
      <c r="E159" s="89">
        <v>0</v>
      </c>
      <c r="F159" s="89">
        <v>0</v>
      </c>
      <c r="G159" s="31">
        <v>0</v>
      </c>
      <c r="H159" s="145"/>
    </row>
    <row r="160" spans="1:8" ht="15.75" customHeight="1">
      <c r="A160" s="185" t="s">
        <v>131</v>
      </c>
      <c r="B160" s="112" t="s">
        <v>132</v>
      </c>
      <c r="C160" s="189"/>
      <c r="D160" s="24" t="s">
        <v>20</v>
      </c>
      <c r="E160" s="88">
        <f>SUM(E161:E164)</f>
        <v>30929379.25</v>
      </c>
      <c r="F160" s="88">
        <f>SUM(F161:F164)</f>
        <v>21523142.52</v>
      </c>
      <c r="G160" s="25">
        <f t="shared" si="5"/>
        <v>69.5880196819663</v>
      </c>
      <c r="H160" s="115" t="s">
        <v>148</v>
      </c>
    </row>
    <row r="161" spans="1:8" ht="15.75">
      <c r="A161" s="110"/>
      <c r="B161" s="113"/>
      <c r="C161" s="132"/>
      <c r="D161" s="30" t="s">
        <v>17</v>
      </c>
      <c r="E161" s="89">
        <v>22503000</v>
      </c>
      <c r="F161" s="89">
        <v>16372887.89</v>
      </c>
      <c r="G161" s="59">
        <f t="shared" si="5"/>
        <v>72.75868946362708</v>
      </c>
      <c r="H161" s="116"/>
    </row>
    <row r="162" spans="1:8" ht="15.75">
      <c r="A162" s="110"/>
      <c r="B162" s="113"/>
      <c r="C162" s="132"/>
      <c r="D162" s="30" t="s">
        <v>18</v>
      </c>
      <c r="E162" s="89">
        <v>8426379.25</v>
      </c>
      <c r="F162" s="89">
        <v>5150254.63</v>
      </c>
      <c r="G162" s="59">
        <f t="shared" si="5"/>
        <v>61.120612747165396</v>
      </c>
      <c r="H162" s="116"/>
    </row>
    <row r="163" spans="1:8" ht="15.75">
      <c r="A163" s="110"/>
      <c r="B163" s="113"/>
      <c r="C163" s="132"/>
      <c r="D163" s="30" t="s">
        <v>19</v>
      </c>
      <c r="E163" s="89">
        <v>0</v>
      </c>
      <c r="F163" s="89">
        <v>0</v>
      </c>
      <c r="G163" s="59">
        <v>0</v>
      </c>
      <c r="H163" s="116"/>
    </row>
    <row r="164" spans="1:8" ht="15.75">
      <c r="A164" s="183"/>
      <c r="B164" s="148"/>
      <c r="C164" s="163"/>
      <c r="D164" s="30" t="s">
        <v>21</v>
      </c>
      <c r="E164" s="89">
        <v>0</v>
      </c>
      <c r="F164" s="89">
        <v>0</v>
      </c>
      <c r="G164" s="59">
        <v>0</v>
      </c>
      <c r="H164" s="117"/>
    </row>
    <row r="165" spans="1:8" ht="15.75">
      <c r="A165" s="110" t="s">
        <v>142</v>
      </c>
      <c r="B165" s="113" t="s">
        <v>143</v>
      </c>
      <c r="C165" s="132"/>
      <c r="D165" s="28" t="s">
        <v>20</v>
      </c>
      <c r="E165" s="93">
        <f>SUM(E166:E169)</f>
        <v>0</v>
      </c>
      <c r="F165" s="93">
        <f>SUM(F166:F169)</f>
        <v>0</v>
      </c>
      <c r="G165" s="29">
        <v>0</v>
      </c>
      <c r="H165" s="115" t="s">
        <v>164</v>
      </c>
    </row>
    <row r="166" spans="1:8" ht="15.75">
      <c r="A166" s="110"/>
      <c r="B166" s="113"/>
      <c r="C166" s="132"/>
      <c r="D166" s="30" t="s">
        <v>17</v>
      </c>
      <c r="E166" s="89">
        <v>0</v>
      </c>
      <c r="F166" s="89">
        <v>0</v>
      </c>
      <c r="G166" s="59">
        <v>0</v>
      </c>
      <c r="H166" s="116"/>
    </row>
    <row r="167" spans="1:8" ht="15.75">
      <c r="A167" s="110"/>
      <c r="B167" s="113"/>
      <c r="C167" s="132"/>
      <c r="D167" s="30" t="s">
        <v>18</v>
      </c>
      <c r="E167" s="89">
        <v>0</v>
      </c>
      <c r="F167" s="89">
        <v>0</v>
      </c>
      <c r="G167" s="59">
        <v>0</v>
      </c>
      <c r="H167" s="116"/>
    </row>
    <row r="168" spans="1:8" ht="15.75">
      <c r="A168" s="110"/>
      <c r="B168" s="113"/>
      <c r="C168" s="132"/>
      <c r="D168" s="30" t="s">
        <v>19</v>
      </c>
      <c r="E168" s="89">
        <v>0</v>
      </c>
      <c r="F168" s="89">
        <v>0</v>
      </c>
      <c r="G168" s="59">
        <v>0</v>
      </c>
      <c r="H168" s="116"/>
    </row>
    <row r="169" spans="1:8" ht="18" customHeight="1" thickBot="1">
      <c r="A169" s="111"/>
      <c r="B169" s="114"/>
      <c r="C169" s="133"/>
      <c r="D169" s="38" t="s">
        <v>21</v>
      </c>
      <c r="E169" s="90">
        <v>0</v>
      </c>
      <c r="F169" s="90">
        <v>0</v>
      </c>
      <c r="G169" s="60">
        <v>0</v>
      </c>
      <c r="H169" s="146"/>
    </row>
    <row r="170" spans="1:10" ht="25.5" customHeight="1">
      <c r="A170" s="110" t="s">
        <v>12</v>
      </c>
      <c r="B170" s="123" t="s">
        <v>114</v>
      </c>
      <c r="C170" s="132" t="s">
        <v>26</v>
      </c>
      <c r="D170" s="28" t="s">
        <v>20</v>
      </c>
      <c r="E170" s="75">
        <f>SUM(E171:E174)</f>
        <v>1077072</v>
      </c>
      <c r="F170" s="75">
        <f>SUM(F171:F174)</f>
        <v>389165.14</v>
      </c>
      <c r="G170" s="29">
        <f t="shared" si="5"/>
        <v>36.131766492862134</v>
      </c>
      <c r="H170" s="116" t="s">
        <v>160</v>
      </c>
      <c r="J170" s="46"/>
    </row>
    <row r="171" spans="1:10" ht="18.75" customHeight="1">
      <c r="A171" s="110"/>
      <c r="B171" s="123"/>
      <c r="C171" s="132"/>
      <c r="D171" s="24" t="s">
        <v>17</v>
      </c>
      <c r="E171" s="73">
        <v>1077072</v>
      </c>
      <c r="F171" s="73">
        <v>389165.14</v>
      </c>
      <c r="G171" s="25">
        <f t="shared" si="5"/>
        <v>36.131766492862134</v>
      </c>
      <c r="H171" s="116"/>
      <c r="J171" s="46"/>
    </row>
    <row r="172" spans="1:8" ht="15.75">
      <c r="A172" s="110"/>
      <c r="B172" s="123"/>
      <c r="C172" s="132"/>
      <c r="D172" s="24" t="s">
        <v>18</v>
      </c>
      <c r="E172" s="73">
        <v>0</v>
      </c>
      <c r="F172" s="73">
        <v>0</v>
      </c>
      <c r="G172" s="25">
        <v>0</v>
      </c>
      <c r="H172" s="116"/>
    </row>
    <row r="173" spans="1:8" ht="18" customHeight="1">
      <c r="A173" s="110"/>
      <c r="B173" s="123"/>
      <c r="C173" s="132"/>
      <c r="D173" s="24" t="s">
        <v>19</v>
      </c>
      <c r="E173" s="73">
        <v>0</v>
      </c>
      <c r="F173" s="73">
        <v>0</v>
      </c>
      <c r="G173" s="25">
        <v>0</v>
      </c>
      <c r="H173" s="116"/>
    </row>
    <row r="174" spans="1:9" ht="13.5" customHeight="1" thickBot="1">
      <c r="A174" s="111"/>
      <c r="B174" s="124"/>
      <c r="C174" s="133"/>
      <c r="D174" s="47" t="s">
        <v>21</v>
      </c>
      <c r="E174" s="88">
        <v>0</v>
      </c>
      <c r="F174" s="88">
        <v>0</v>
      </c>
      <c r="G174" s="48">
        <v>0</v>
      </c>
      <c r="H174" s="117"/>
      <c r="I174" s="3"/>
    </row>
    <row r="175" spans="1:10" ht="15" customHeight="1">
      <c r="A175" s="182" t="s">
        <v>13</v>
      </c>
      <c r="B175" s="165" t="s">
        <v>87</v>
      </c>
      <c r="C175" s="131" t="s">
        <v>10</v>
      </c>
      <c r="D175" s="22" t="s">
        <v>20</v>
      </c>
      <c r="E175" s="92">
        <f>SUM(E176:E179)</f>
        <v>297790010.71000004</v>
      </c>
      <c r="F175" s="92">
        <f>SUM(F176:F179)</f>
        <v>222829573.89999998</v>
      </c>
      <c r="G175" s="23">
        <f t="shared" si="5"/>
        <v>74.82775307631135</v>
      </c>
      <c r="H175" s="147"/>
      <c r="J175" s="5"/>
    </row>
    <row r="176" spans="1:11" ht="15.75">
      <c r="A176" s="110"/>
      <c r="B176" s="123"/>
      <c r="C176" s="132"/>
      <c r="D176" s="24" t="s">
        <v>17</v>
      </c>
      <c r="E176" s="73">
        <f aca="true" t="shared" si="7" ref="E176:F179">E185+E190+E195+E200+E205</f>
        <v>257068788.04000002</v>
      </c>
      <c r="F176" s="73">
        <f t="shared" si="7"/>
        <v>197809678.16</v>
      </c>
      <c r="G176" s="25">
        <f t="shared" si="5"/>
        <v>76.94815059742714</v>
      </c>
      <c r="H176" s="137"/>
      <c r="I176" s="156"/>
      <c r="J176" s="156"/>
      <c r="K176" s="5"/>
    </row>
    <row r="177" spans="1:11" ht="15.75">
      <c r="A177" s="110"/>
      <c r="B177" s="123"/>
      <c r="C177" s="132"/>
      <c r="D177" s="24" t="s">
        <v>18</v>
      </c>
      <c r="E177" s="73">
        <f t="shared" si="7"/>
        <v>32079243.57</v>
      </c>
      <c r="F177" s="73">
        <f t="shared" si="7"/>
        <v>16798144.45</v>
      </c>
      <c r="G177" s="25">
        <f t="shared" si="5"/>
        <v>52.364527902114745</v>
      </c>
      <c r="H177" s="137"/>
      <c r="I177" s="156"/>
      <c r="J177" s="156"/>
      <c r="K177" s="5"/>
    </row>
    <row r="178" spans="1:11" ht="13.5" customHeight="1">
      <c r="A178" s="110"/>
      <c r="B178" s="123"/>
      <c r="C178" s="132"/>
      <c r="D178" s="24" t="s">
        <v>19</v>
      </c>
      <c r="E178" s="73">
        <f t="shared" si="7"/>
        <v>816379.1000000001</v>
      </c>
      <c r="F178" s="73">
        <f t="shared" si="7"/>
        <v>816379.1000000001</v>
      </c>
      <c r="G178" s="25">
        <f t="shared" si="5"/>
        <v>100</v>
      </c>
      <c r="H178" s="137"/>
      <c r="J178" s="5"/>
      <c r="K178" s="5"/>
    </row>
    <row r="179" spans="1:11" ht="15" customHeight="1" thickBot="1">
      <c r="A179" s="111"/>
      <c r="B179" s="124"/>
      <c r="C179" s="133"/>
      <c r="D179" s="47" t="s">
        <v>21</v>
      </c>
      <c r="E179" s="81">
        <f t="shared" si="7"/>
        <v>7825600</v>
      </c>
      <c r="F179" s="81">
        <f t="shared" si="7"/>
        <v>7405372.19</v>
      </c>
      <c r="G179" s="48">
        <f t="shared" si="5"/>
        <v>94.63008829993866</v>
      </c>
      <c r="H179" s="138"/>
      <c r="I179" s="2"/>
      <c r="J179" s="15"/>
      <c r="K179" s="5"/>
    </row>
    <row r="180" spans="1:11" ht="19.5" customHeight="1">
      <c r="A180" s="40"/>
      <c r="B180" s="40"/>
      <c r="C180" s="41"/>
      <c r="D180" s="41"/>
      <c r="E180" s="42"/>
      <c r="F180" s="42"/>
      <c r="G180" s="43"/>
      <c r="H180" s="44" t="s">
        <v>73</v>
      </c>
      <c r="J180" s="5"/>
      <c r="K180" s="5"/>
    </row>
    <row r="181" spans="1:11" ht="21" customHeight="1">
      <c r="A181" s="141" t="s">
        <v>0</v>
      </c>
      <c r="B181" s="141" t="s">
        <v>28</v>
      </c>
      <c r="C181" s="141" t="s">
        <v>76</v>
      </c>
      <c r="D181" s="142" t="s">
        <v>27</v>
      </c>
      <c r="E181" s="142"/>
      <c r="F181" s="142"/>
      <c r="G181" s="141" t="s">
        <v>78</v>
      </c>
      <c r="H181" s="141" t="s">
        <v>23</v>
      </c>
      <c r="J181" s="5"/>
      <c r="K181" s="5"/>
    </row>
    <row r="182" spans="1:11" ht="63" customHeight="1">
      <c r="A182" s="141"/>
      <c r="B182" s="141"/>
      <c r="C182" s="141"/>
      <c r="D182" s="20" t="s">
        <v>22</v>
      </c>
      <c r="E182" s="20" t="s">
        <v>77</v>
      </c>
      <c r="F182" s="20" t="s">
        <v>90</v>
      </c>
      <c r="G182" s="141"/>
      <c r="H182" s="141"/>
      <c r="J182" s="5"/>
      <c r="K182" s="5"/>
    </row>
    <row r="183" spans="1:11" ht="15.75">
      <c r="A183" s="61" t="s">
        <v>1</v>
      </c>
      <c r="B183" s="61" t="s">
        <v>2</v>
      </c>
      <c r="C183" s="61" t="s">
        <v>3</v>
      </c>
      <c r="D183" s="61" t="s">
        <v>4</v>
      </c>
      <c r="E183" s="61" t="s">
        <v>5</v>
      </c>
      <c r="F183" s="61" t="s">
        <v>6</v>
      </c>
      <c r="G183" s="61" t="s">
        <v>7</v>
      </c>
      <c r="H183" s="61" t="s">
        <v>8</v>
      </c>
      <c r="J183" s="5"/>
      <c r="K183" s="5"/>
    </row>
    <row r="184" spans="1:11" ht="21.75" customHeight="1">
      <c r="A184" s="26" t="s">
        <v>60</v>
      </c>
      <c r="B184" s="113" t="s">
        <v>95</v>
      </c>
      <c r="C184" s="27"/>
      <c r="D184" s="28" t="s">
        <v>20</v>
      </c>
      <c r="E184" s="93">
        <f>SUM(E185:E188)</f>
        <v>205192178.5</v>
      </c>
      <c r="F184" s="93">
        <f>SUM(F185:F188)</f>
        <v>159971386.6</v>
      </c>
      <c r="G184" s="29">
        <f>F184/E184*100</f>
        <v>77.96173702595588</v>
      </c>
      <c r="H184" s="136"/>
      <c r="J184" s="9"/>
      <c r="K184" s="5"/>
    </row>
    <row r="185" spans="1:11" ht="21.75" customHeight="1">
      <c r="A185" s="26"/>
      <c r="B185" s="113"/>
      <c r="C185" s="27"/>
      <c r="D185" s="30" t="s">
        <v>17</v>
      </c>
      <c r="E185" s="72">
        <v>182306532.27</v>
      </c>
      <c r="F185" s="72">
        <v>141290595.2</v>
      </c>
      <c r="G185" s="31">
        <f aca="true" t="shared" si="8" ref="G185:G198">F185/E185*100</f>
        <v>77.50166351184032</v>
      </c>
      <c r="H185" s="137"/>
      <c r="J185" s="9"/>
      <c r="K185" s="5"/>
    </row>
    <row r="186" spans="1:11" ht="15.75">
      <c r="A186" s="26"/>
      <c r="B186" s="113"/>
      <c r="C186" s="27"/>
      <c r="D186" s="30" t="s">
        <v>18</v>
      </c>
      <c r="E186" s="89">
        <v>15300046.23</v>
      </c>
      <c r="F186" s="89">
        <v>11493652.21</v>
      </c>
      <c r="G186" s="31">
        <f t="shared" si="8"/>
        <v>75.1216828839608</v>
      </c>
      <c r="H186" s="137"/>
      <c r="J186" s="9"/>
      <c r="K186" s="5"/>
    </row>
    <row r="187" spans="1:11" ht="15.75">
      <c r="A187" s="26"/>
      <c r="B187" s="113"/>
      <c r="C187" s="27"/>
      <c r="D187" s="30" t="s">
        <v>19</v>
      </c>
      <c r="E187" s="89">
        <v>0</v>
      </c>
      <c r="F187" s="89">
        <v>0</v>
      </c>
      <c r="G187" s="31">
        <v>0</v>
      </c>
      <c r="H187" s="137"/>
      <c r="J187" s="9"/>
      <c r="K187" s="5"/>
    </row>
    <row r="188" spans="1:11" ht="15.75">
      <c r="A188" s="26"/>
      <c r="B188" s="148"/>
      <c r="C188" s="33"/>
      <c r="D188" s="30" t="s">
        <v>21</v>
      </c>
      <c r="E188" s="89">
        <v>7585600</v>
      </c>
      <c r="F188" s="89">
        <v>7187139.19</v>
      </c>
      <c r="G188" s="31">
        <f t="shared" si="8"/>
        <v>94.74714182134572</v>
      </c>
      <c r="H188" s="137"/>
      <c r="J188" s="10"/>
      <c r="K188" s="5"/>
    </row>
    <row r="189" spans="1:11" ht="15.75">
      <c r="A189" s="34" t="s">
        <v>61</v>
      </c>
      <c r="B189" s="113" t="s">
        <v>96</v>
      </c>
      <c r="C189" s="27"/>
      <c r="D189" s="28" t="s">
        <v>20</v>
      </c>
      <c r="E189" s="93">
        <f>SUM(E190:E193)</f>
        <v>60224485.36000001</v>
      </c>
      <c r="F189" s="93">
        <f>SUM(F190:F193)</f>
        <v>47545234.54</v>
      </c>
      <c r="G189" s="29">
        <f t="shared" si="8"/>
        <v>78.94668465125427</v>
      </c>
      <c r="H189" s="159"/>
      <c r="J189" s="5"/>
      <c r="K189" s="5"/>
    </row>
    <row r="190" spans="1:11" ht="15.75">
      <c r="A190" s="26"/>
      <c r="B190" s="113"/>
      <c r="C190" s="27"/>
      <c r="D190" s="30" t="s">
        <v>17</v>
      </c>
      <c r="E190" s="72">
        <f>54496112.09-20295.1</f>
        <v>54475816.99</v>
      </c>
      <c r="F190" s="72">
        <f>43227702.32-20295.1</f>
        <v>43207407.22</v>
      </c>
      <c r="G190" s="31">
        <f t="shared" si="8"/>
        <v>79.31484024908058</v>
      </c>
      <c r="H190" s="120"/>
      <c r="J190" s="5"/>
      <c r="K190" s="5"/>
    </row>
    <row r="191" spans="1:11" ht="15.75">
      <c r="A191" s="26"/>
      <c r="B191" s="113"/>
      <c r="C191" s="27"/>
      <c r="D191" s="30" t="s">
        <v>18</v>
      </c>
      <c r="E191" s="89">
        <v>5688373.27</v>
      </c>
      <c r="F191" s="89">
        <v>4277274.22</v>
      </c>
      <c r="G191" s="31">
        <f t="shared" si="8"/>
        <v>75.19327612619908</v>
      </c>
      <c r="H191" s="120"/>
      <c r="I191" s="2"/>
      <c r="J191" s="5"/>
      <c r="K191" s="5"/>
    </row>
    <row r="192" spans="1:11" ht="15.75">
      <c r="A192" s="26"/>
      <c r="B192" s="113"/>
      <c r="C192" s="27"/>
      <c r="D192" s="30" t="s">
        <v>19</v>
      </c>
      <c r="E192" s="89">
        <f>442048.55-421753.45</f>
        <v>20295.099999999977</v>
      </c>
      <c r="F192" s="89">
        <f>442048.55-421753.45</f>
        <v>20295.099999999977</v>
      </c>
      <c r="G192" s="31">
        <f t="shared" si="8"/>
        <v>100</v>
      </c>
      <c r="H192" s="120"/>
      <c r="J192" s="5"/>
      <c r="K192" s="5"/>
    </row>
    <row r="193" spans="1:11" ht="15.75">
      <c r="A193" s="32"/>
      <c r="B193" s="113"/>
      <c r="C193" s="27"/>
      <c r="D193" s="35" t="s">
        <v>21</v>
      </c>
      <c r="E193" s="89">
        <v>40000</v>
      </c>
      <c r="F193" s="89">
        <v>40258</v>
      </c>
      <c r="G193" s="31">
        <f t="shared" si="8"/>
        <v>100.64500000000001</v>
      </c>
      <c r="H193" s="121"/>
      <c r="I193" s="2"/>
      <c r="J193" s="5"/>
      <c r="K193" s="5"/>
    </row>
    <row r="194" spans="1:11" ht="15.75">
      <c r="A194" s="34" t="s">
        <v>62</v>
      </c>
      <c r="B194" s="112" t="s">
        <v>97</v>
      </c>
      <c r="C194" s="35"/>
      <c r="D194" s="24" t="s">
        <v>20</v>
      </c>
      <c r="E194" s="88">
        <f>SUM(E195:E198)</f>
        <v>17129429.52</v>
      </c>
      <c r="F194" s="88">
        <f>SUM(F195:F198)</f>
        <v>13780235.43</v>
      </c>
      <c r="G194" s="25">
        <f t="shared" si="8"/>
        <v>80.44771960391591</v>
      </c>
      <c r="H194" s="159"/>
      <c r="J194" s="5"/>
      <c r="K194" s="5"/>
    </row>
    <row r="195" spans="1:11" ht="15.75">
      <c r="A195" s="26"/>
      <c r="B195" s="113"/>
      <c r="C195" s="27"/>
      <c r="D195" s="30" t="s">
        <v>17</v>
      </c>
      <c r="E195" s="72">
        <v>15559805.45</v>
      </c>
      <c r="F195" s="72">
        <v>12575042.41</v>
      </c>
      <c r="G195" s="31">
        <f t="shared" si="8"/>
        <v>80.81747840876764</v>
      </c>
      <c r="H195" s="120"/>
      <c r="J195" s="5"/>
      <c r="K195" s="5"/>
    </row>
    <row r="196" spans="1:11" ht="15.75">
      <c r="A196" s="26"/>
      <c r="B196" s="113"/>
      <c r="C196" s="27"/>
      <c r="D196" s="30" t="s">
        <v>18</v>
      </c>
      <c r="E196" s="89">
        <v>1369624.07</v>
      </c>
      <c r="F196" s="89">
        <v>1027218.02</v>
      </c>
      <c r="G196" s="31">
        <f t="shared" si="8"/>
        <v>74.99999762708609</v>
      </c>
      <c r="H196" s="120"/>
      <c r="J196" s="5"/>
      <c r="K196" s="5"/>
    </row>
    <row r="197" spans="1:11" ht="15.75">
      <c r="A197" s="26"/>
      <c r="B197" s="113"/>
      <c r="C197" s="27"/>
      <c r="D197" s="30" t="s">
        <v>19</v>
      </c>
      <c r="E197" s="89">
        <v>0</v>
      </c>
      <c r="F197" s="89">
        <v>0</v>
      </c>
      <c r="G197" s="31">
        <v>0</v>
      </c>
      <c r="H197" s="120"/>
      <c r="J197" s="5"/>
      <c r="K197" s="5"/>
    </row>
    <row r="198" spans="1:8" ht="15.75">
      <c r="A198" s="32"/>
      <c r="B198" s="148"/>
      <c r="C198" s="33"/>
      <c r="D198" s="30" t="s">
        <v>21</v>
      </c>
      <c r="E198" s="89">
        <v>200000</v>
      </c>
      <c r="F198" s="89">
        <v>177975</v>
      </c>
      <c r="G198" s="31">
        <f t="shared" si="8"/>
        <v>88.9875</v>
      </c>
      <c r="H198" s="121"/>
    </row>
    <row r="199" spans="1:8" ht="15.75">
      <c r="A199" s="184" t="s">
        <v>63</v>
      </c>
      <c r="B199" s="149" t="s">
        <v>98</v>
      </c>
      <c r="C199" s="30"/>
      <c r="D199" s="24" t="s">
        <v>20</v>
      </c>
      <c r="E199" s="88">
        <f>SUM(E200:E203)</f>
        <v>0</v>
      </c>
      <c r="F199" s="88">
        <f>SUM(F200:F203)</f>
        <v>0</v>
      </c>
      <c r="G199" s="25">
        <v>0</v>
      </c>
      <c r="H199" s="115" t="s">
        <v>153</v>
      </c>
    </row>
    <row r="200" spans="1:8" ht="15.75">
      <c r="A200" s="153"/>
      <c r="B200" s="149"/>
      <c r="C200" s="30"/>
      <c r="D200" s="30" t="s">
        <v>17</v>
      </c>
      <c r="E200" s="89">
        <v>0</v>
      </c>
      <c r="F200" s="89">
        <v>0</v>
      </c>
      <c r="G200" s="31">
        <v>0</v>
      </c>
      <c r="H200" s="116"/>
    </row>
    <row r="201" spans="1:8" ht="19.5" customHeight="1">
      <c r="A201" s="153"/>
      <c r="B201" s="149"/>
      <c r="C201" s="30"/>
      <c r="D201" s="30" t="s">
        <v>18</v>
      </c>
      <c r="E201" s="89">
        <v>0</v>
      </c>
      <c r="F201" s="89">
        <v>0</v>
      </c>
      <c r="G201" s="31">
        <v>0</v>
      </c>
      <c r="H201" s="116"/>
    </row>
    <row r="202" spans="1:8" ht="20.25" customHeight="1">
      <c r="A202" s="153"/>
      <c r="B202" s="149"/>
      <c r="C202" s="30"/>
      <c r="D202" s="30" t="s">
        <v>19</v>
      </c>
      <c r="E202" s="89">
        <v>0</v>
      </c>
      <c r="F202" s="89">
        <v>0</v>
      </c>
      <c r="G202" s="31">
        <v>0</v>
      </c>
      <c r="H202" s="116"/>
    </row>
    <row r="203" spans="1:8" ht="21" customHeight="1">
      <c r="A203" s="154"/>
      <c r="B203" s="149"/>
      <c r="C203" s="30"/>
      <c r="D203" s="30" t="s">
        <v>21</v>
      </c>
      <c r="E203" s="89">
        <v>0</v>
      </c>
      <c r="F203" s="89">
        <v>0</v>
      </c>
      <c r="G203" s="31">
        <v>0</v>
      </c>
      <c r="H203" s="117"/>
    </row>
    <row r="204" spans="1:10" ht="24.75" customHeight="1">
      <c r="A204" s="153" t="s">
        <v>67</v>
      </c>
      <c r="B204" s="148" t="s">
        <v>99</v>
      </c>
      <c r="C204" s="33"/>
      <c r="D204" s="28" t="s">
        <v>20</v>
      </c>
      <c r="E204" s="93">
        <f>SUM(E205:E208)</f>
        <v>15243917.33</v>
      </c>
      <c r="F204" s="93">
        <f>SUM(F205:F208)</f>
        <v>1532717.33</v>
      </c>
      <c r="G204" s="29">
        <f>F204/E204*100</f>
        <v>10.054615862968603</v>
      </c>
      <c r="H204" s="115" t="s">
        <v>161</v>
      </c>
      <c r="J204" s="157"/>
    </row>
    <row r="205" spans="1:10" ht="21.75" customHeight="1">
      <c r="A205" s="153"/>
      <c r="B205" s="149"/>
      <c r="C205" s="30"/>
      <c r="D205" s="30" t="s">
        <v>17</v>
      </c>
      <c r="E205" s="72">
        <f>5522717.33-796084</f>
        <v>4726633.33</v>
      </c>
      <c r="F205" s="72">
        <f>1532717.33-796084</f>
        <v>736633.3300000001</v>
      </c>
      <c r="G205" s="31">
        <f>F205/E205*100</f>
        <v>15.58473608106174</v>
      </c>
      <c r="H205" s="116"/>
      <c r="J205" s="157"/>
    </row>
    <row r="206" spans="1:10" ht="20.25" customHeight="1">
      <c r="A206" s="153"/>
      <c r="B206" s="149"/>
      <c r="C206" s="30"/>
      <c r="D206" s="30" t="s">
        <v>18</v>
      </c>
      <c r="E206" s="74">
        <v>9721200</v>
      </c>
      <c r="F206" s="74">
        <v>0</v>
      </c>
      <c r="G206" s="31">
        <f>F206/E206*100</f>
        <v>0</v>
      </c>
      <c r="H206" s="116"/>
      <c r="J206" s="157"/>
    </row>
    <row r="207" spans="1:10" ht="22.5" customHeight="1">
      <c r="A207" s="153"/>
      <c r="B207" s="149"/>
      <c r="C207" s="30"/>
      <c r="D207" s="30" t="s">
        <v>19</v>
      </c>
      <c r="E207" s="74">
        <f>1477805.33-681721.33</f>
        <v>796084.0000000001</v>
      </c>
      <c r="F207" s="74">
        <f>1477805.33-681721.33</f>
        <v>796084.0000000001</v>
      </c>
      <c r="G207" s="31">
        <f>F207/E207*100</f>
        <v>100</v>
      </c>
      <c r="H207" s="116"/>
      <c r="J207" s="157"/>
    </row>
    <row r="208" spans="1:10" ht="23.25" customHeight="1">
      <c r="A208" s="154"/>
      <c r="B208" s="149"/>
      <c r="C208" s="30"/>
      <c r="D208" s="30" t="s">
        <v>21</v>
      </c>
      <c r="E208" s="89">
        <v>0</v>
      </c>
      <c r="F208" s="89">
        <v>0</v>
      </c>
      <c r="G208" s="31">
        <v>0</v>
      </c>
      <c r="H208" s="117"/>
      <c r="J208" s="157"/>
    </row>
    <row r="209" spans="1:10" ht="15.75">
      <c r="A209" s="40"/>
      <c r="B209" s="40"/>
      <c r="C209" s="41"/>
      <c r="D209" s="41"/>
      <c r="E209" s="42"/>
      <c r="F209" s="42"/>
      <c r="G209" s="43"/>
      <c r="H209" s="44" t="s">
        <v>144</v>
      </c>
      <c r="J209" s="62"/>
    </row>
    <row r="210" spans="1:10" ht="24.75" customHeight="1">
      <c r="A210" s="141" t="s">
        <v>0</v>
      </c>
      <c r="B210" s="141" t="s">
        <v>28</v>
      </c>
      <c r="C210" s="141" t="s">
        <v>76</v>
      </c>
      <c r="D210" s="142" t="s">
        <v>27</v>
      </c>
      <c r="E210" s="142"/>
      <c r="F210" s="142"/>
      <c r="G210" s="141" t="s">
        <v>78</v>
      </c>
      <c r="H210" s="141" t="s">
        <v>23</v>
      </c>
      <c r="J210" s="62"/>
    </row>
    <row r="211" spans="1:10" ht="51">
      <c r="A211" s="141"/>
      <c r="B211" s="141"/>
      <c r="C211" s="141"/>
      <c r="D211" s="20" t="s">
        <v>22</v>
      </c>
      <c r="E211" s="20" t="s">
        <v>77</v>
      </c>
      <c r="F211" s="20" t="s">
        <v>90</v>
      </c>
      <c r="G211" s="141"/>
      <c r="H211" s="141"/>
      <c r="J211" s="62"/>
    </row>
    <row r="212" spans="1:10" ht="16.5" thickBot="1">
      <c r="A212" s="21" t="s">
        <v>1</v>
      </c>
      <c r="B212" s="21" t="s">
        <v>2</v>
      </c>
      <c r="C212" s="21" t="s">
        <v>3</v>
      </c>
      <c r="D212" s="21" t="s">
        <v>4</v>
      </c>
      <c r="E212" s="21" t="s">
        <v>5</v>
      </c>
      <c r="F212" s="21" t="s">
        <v>6</v>
      </c>
      <c r="G212" s="21" t="s">
        <v>7</v>
      </c>
      <c r="H212" s="21" t="s">
        <v>8</v>
      </c>
      <c r="J212" s="62"/>
    </row>
    <row r="213" spans="1:10" ht="15.75">
      <c r="A213" s="182" t="s">
        <v>14</v>
      </c>
      <c r="B213" s="165" t="s">
        <v>88</v>
      </c>
      <c r="C213" s="131" t="s">
        <v>10</v>
      </c>
      <c r="D213" s="22" t="s">
        <v>20</v>
      </c>
      <c r="E213" s="92">
        <f>SUM(E214:E217)</f>
        <v>22391702.63</v>
      </c>
      <c r="F213" s="92">
        <f>SUM(F214:F217)</f>
        <v>16727025.49</v>
      </c>
      <c r="G213" s="23">
        <f>F213/E213*100</f>
        <v>74.70189188556583</v>
      </c>
      <c r="H213" s="147"/>
      <c r="J213" s="11"/>
    </row>
    <row r="214" spans="1:10" ht="15.75">
      <c r="A214" s="110"/>
      <c r="B214" s="123"/>
      <c r="C214" s="132"/>
      <c r="D214" s="24" t="s">
        <v>17</v>
      </c>
      <c r="E214" s="88">
        <f>E219+E224+E229+E234</f>
        <v>21740197.15</v>
      </c>
      <c r="F214" s="88">
        <f>F219+F224+F229</f>
        <v>16170215.38</v>
      </c>
      <c r="G214" s="25">
        <f>F214/E214*100</f>
        <v>74.37934103555267</v>
      </c>
      <c r="H214" s="137"/>
      <c r="I214" s="3"/>
      <c r="J214" s="7"/>
    </row>
    <row r="215" spans="1:10" ht="15.75">
      <c r="A215" s="110"/>
      <c r="B215" s="123"/>
      <c r="C215" s="132"/>
      <c r="D215" s="24" t="s">
        <v>18</v>
      </c>
      <c r="E215" s="88">
        <f>E220+E225+E230+E235</f>
        <v>501505.48</v>
      </c>
      <c r="F215" s="88">
        <f>F220+F225+F230</f>
        <v>376129.11</v>
      </c>
      <c r="G215" s="25">
        <f>F215/E215*100</f>
        <v>75</v>
      </c>
      <c r="H215" s="137"/>
      <c r="J215" s="7"/>
    </row>
    <row r="216" spans="1:8" ht="15.75">
      <c r="A216" s="110"/>
      <c r="B216" s="123"/>
      <c r="C216" s="132"/>
      <c r="D216" s="24" t="s">
        <v>19</v>
      </c>
      <c r="E216" s="88">
        <f>E221+E226+E231+E236</f>
        <v>0</v>
      </c>
      <c r="F216" s="88">
        <f>F221+F226+F231</f>
        <v>0</v>
      </c>
      <c r="G216" s="25">
        <v>0</v>
      </c>
      <c r="H216" s="137"/>
    </row>
    <row r="217" spans="1:11" ht="15.75">
      <c r="A217" s="183"/>
      <c r="B217" s="127"/>
      <c r="C217" s="163"/>
      <c r="D217" s="24" t="s">
        <v>21</v>
      </c>
      <c r="E217" s="88">
        <f>E222+E227+E232+E237</f>
        <v>150000</v>
      </c>
      <c r="F217" s="88">
        <f>F222+F227+F232</f>
        <v>180681</v>
      </c>
      <c r="G217" s="25">
        <f>F217/E217*100</f>
        <v>120.454</v>
      </c>
      <c r="H217" s="137"/>
      <c r="J217" s="4"/>
      <c r="K217" s="4"/>
    </row>
    <row r="218" spans="1:8" ht="15.75" customHeight="1">
      <c r="A218" s="26" t="s">
        <v>64</v>
      </c>
      <c r="B218" s="113" t="s">
        <v>92</v>
      </c>
      <c r="C218" s="27"/>
      <c r="D218" s="28" t="s">
        <v>20</v>
      </c>
      <c r="E218" s="93">
        <f>SUM(E219:E222)</f>
        <v>1190417.55</v>
      </c>
      <c r="F218" s="93">
        <f>SUM(F219:F222)</f>
        <v>640327.7</v>
      </c>
      <c r="G218" s="29">
        <f>F218/E218*100</f>
        <v>53.79017639650894</v>
      </c>
      <c r="H218" s="115" t="s">
        <v>162</v>
      </c>
    </row>
    <row r="219" spans="1:8" ht="15.75">
      <c r="A219" s="26"/>
      <c r="B219" s="113"/>
      <c r="C219" s="27"/>
      <c r="D219" s="30" t="s">
        <v>17</v>
      </c>
      <c r="E219" s="72">
        <v>1190417.55</v>
      </c>
      <c r="F219" s="72">
        <v>640327.7</v>
      </c>
      <c r="G219" s="31">
        <f>F219/E219*100</f>
        <v>53.79017639650894</v>
      </c>
      <c r="H219" s="116"/>
    </row>
    <row r="220" spans="1:8" ht="20.25" customHeight="1">
      <c r="A220" s="26"/>
      <c r="B220" s="113"/>
      <c r="C220" s="27"/>
      <c r="D220" s="30" t="s">
        <v>18</v>
      </c>
      <c r="E220" s="74">
        <v>0</v>
      </c>
      <c r="F220" s="74">
        <v>0</v>
      </c>
      <c r="G220" s="31">
        <v>0</v>
      </c>
      <c r="H220" s="116"/>
    </row>
    <row r="221" spans="1:8" ht="20.25" customHeight="1">
      <c r="A221" s="26"/>
      <c r="B221" s="113"/>
      <c r="C221" s="27"/>
      <c r="D221" s="30" t="s">
        <v>19</v>
      </c>
      <c r="E221" s="74">
        <v>0</v>
      </c>
      <c r="F221" s="74">
        <v>0</v>
      </c>
      <c r="G221" s="31">
        <v>0</v>
      </c>
      <c r="H221" s="116"/>
    </row>
    <row r="222" spans="1:8" ht="19.5" customHeight="1">
      <c r="A222" s="26"/>
      <c r="B222" s="148"/>
      <c r="C222" s="33"/>
      <c r="D222" s="30" t="s">
        <v>21</v>
      </c>
      <c r="E222" s="74">
        <v>0</v>
      </c>
      <c r="F222" s="74">
        <v>0</v>
      </c>
      <c r="G222" s="31">
        <v>0</v>
      </c>
      <c r="H222" s="117"/>
    </row>
    <row r="223" spans="1:8" ht="15.75">
      <c r="A223" s="34" t="s">
        <v>65</v>
      </c>
      <c r="B223" s="112" t="s">
        <v>93</v>
      </c>
      <c r="C223" s="35"/>
      <c r="D223" s="24" t="s">
        <v>20</v>
      </c>
      <c r="E223" s="73">
        <f>SUM(E224:E227)</f>
        <v>828569.95</v>
      </c>
      <c r="F223" s="73">
        <f>SUM(F224:F227)</f>
        <v>622497.3</v>
      </c>
      <c r="G223" s="25">
        <f>F223/E223*100</f>
        <v>75.12911854937535</v>
      </c>
      <c r="H223" s="159"/>
    </row>
    <row r="224" spans="1:8" ht="15.75">
      <c r="A224" s="26"/>
      <c r="B224" s="113"/>
      <c r="C224" s="27"/>
      <c r="D224" s="30" t="s">
        <v>17</v>
      </c>
      <c r="E224" s="72">
        <v>828569.95</v>
      </c>
      <c r="F224" s="72">
        <v>622497.3</v>
      </c>
      <c r="G224" s="31">
        <f>F224/E224*100</f>
        <v>75.12911854937535</v>
      </c>
      <c r="H224" s="120"/>
    </row>
    <row r="225" spans="1:8" ht="15.75">
      <c r="A225" s="26"/>
      <c r="B225" s="113"/>
      <c r="C225" s="27"/>
      <c r="D225" s="30" t="s">
        <v>18</v>
      </c>
      <c r="E225" s="74">
        <v>0</v>
      </c>
      <c r="F225" s="74">
        <v>0</v>
      </c>
      <c r="G225" s="31">
        <v>0</v>
      </c>
      <c r="H225" s="120"/>
    </row>
    <row r="226" spans="1:8" ht="15.75">
      <c r="A226" s="26"/>
      <c r="B226" s="113"/>
      <c r="C226" s="27"/>
      <c r="D226" s="30" t="s">
        <v>19</v>
      </c>
      <c r="E226" s="74">
        <v>0</v>
      </c>
      <c r="F226" s="74">
        <v>0</v>
      </c>
      <c r="G226" s="31">
        <v>0</v>
      </c>
      <c r="H226" s="120"/>
    </row>
    <row r="227" spans="1:8" ht="15.75">
      <c r="A227" s="32"/>
      <c r="B227" s="148"/>
      <c r="C227" s="33"/>
      <c r="D227" s="30" t="s">
        <v>21</v>
      </c>
      <c r="E227" s="74">
        <v>0</v>
      </c>
      <c r="F227" s="74">
        <v>0</v>
      </c>
      <c r="G227" s="31">
        <v>0</v>
      </c>
      <c r="H227" s="121"/>
    </row>
    <row r="228" spans="1:8" ht="21" customHeight="1">
      <c r="A228" s="26" t="s">
        <v>66</v>
      </c>
      <c r="B228" s="113" t="s">
        <v>94</v>
      </c>
      <c r="C228" s="27"/>
      <c r="D228" s="28" t="s">
        <v>20</v>
      </c>
      <c r="E228" s="75">
        <f>SUM(E229:E232)</f>
        <v>20322715.13</v>
      </c>
      <c r="F228" s="75">
        <f>SUM(F229:F232)</f>
        <v>15464200.49</v>
      </c>
      <c r="G228" s="29">
        <f>F228/E228*100</f>
        <v>76.0931814035618</v>
      </c>
      <c r="H228" s="120"/>
    </row>
    <row r="229" spans="1:8" ht="21" customHeight="1">
      <c r="A229" s="26"/>
      <c r="B229" s="113"/>
      <c r="C229" s="27"/>
      <c r="D229" s="30" t="s">
        <v>17</v>
      </c>
      <c r="E229" s="72">
        <v>19671209.65</v>
      </c>
      <c r="F229" s="72">
        <v>14907390.38</v>
      </c>
      <c r="G229" s="31">
        <f>F229/E229*100</f>
        <v>75.78278430884397</v>
      </c>
      <c r="H229" s="120"/>
    </row>
    <row r="230" spans="1:8" ht="21" customHeight="1">
      <c r="A230" s="26"/>
      <c r="B230" s="113"/>
      <c r="C230" s="27"/>
      <c r="D230" s="30" t="s">
        <v>18</v>
      </c>
      <c r="E230" s="74">
        <v>501505.48</v>
      </c>
      <c r="F230" s="74">
        <v>376129.11</v>
      </c>
      <c r="G230" s="31">
        <f>F230/E230*100</f>
        <v>75</v>
      </c>
      <c r="H230" s="120"/>
    </row>
    <row r="231" spans="1:8" ht="21" customHeight="1">
      <c r="A231" s="26"/>
      <c r="B231" s="113"/>
      <c r="C231" s="27"/>
      <c r="D231" s="30" t="s">
        <v>19</v>
      </c>
      <c r="E231" s="74">
        <v>0</v>
      </c>
      <c r="F231" s="74">
        <v>0</v>
      </c>
      <c r="G231" s="31">
        <v>0</v>
      </c>
      <c r="H231" s="120"/>
    </row>
    <row r="232" spans="1:8" ht="24.75" customHeight="1">
      <c r="A232" s="32"/>
      <c r="B232" s="148"/>
      <c r="C232" s="33"/>
      <c r="D232" s="30" t="s">
        <v>21</v>
      </c>
      <c r="E232" s="74">
        <v>150000</v>
      </c>
      <c r="F232" s="74">
        <v>180681</v>
      </c>
      <c r="G232" s="31">
        <v>0</v>
      </c>
      <c r="H232" s="121"/>
    </row>
    <row r="233" spans="1:8" ht="21" customHeight="1">
      <c r="A233" s="26" t="s">
        <v>116</v>
      </c>
      <c r="B233" s="112" t="s">
        <v>115</v>
      </c>
      <c r="C233" s="27"/>
      <c r="D233" s="24" t="s">
        <v>20</v>
      </c>
      <c r="E233" s="73">
        <f>SUM(E234:E237)</f>
        <v>50000</v>
      </c>
      <c r="F233" s="73">
        <f>SUM(F234:F237)</f>
        <v>0</v>
      </c>
      <c r="G233" s="25">
        <v>0</v>
      </c>
      <c r="H233" s="115" t="s">
        <v>163</v>
      </c>
    </row>
    <row r="234" spans="1:8" ht="21" customHeight="1">
      <c r="A234" s="26"/>
      <c r="B234" s="113"/>
      <c r="C234" s="27"/>
      <c r="D234" s="30" t="s">
        <v>17</v>
      </c>
      <c r="E234" s="72">
        <v>50000</v>
      </c>
      <c r="F234" s="80">
        <v>0</v>
      </c>
      <c r="G234" s="31">
        <v>0</v>
      </c>
      <c r="H234" s="116"/>
    </row>
    <row r="235" spans="1:8" ht="21" customHeight="1">
      <c r="A235" s="26"/>
      <c r="B235" s="113"/>
      <c r="C235" s="27"/>
      <c r="D235" s="30" t="s">
        <v>18</v>
      </c>
      <c r="E235" s="74">
        <v>0</v>
      </c>
      <c r="F235" s="74">
        <v>0</v>
      </c>
      <c r="G235" s="31">
        <v>0</v>
      </c>
      <c r="H235" s="116"/>
    </row>
    <row r="236" spans="1:8" ht="21" customHeight="1">
      <c r="A236" s="26"/>
      <c r="B236" s="113"/>
      <c r="C236" s="27"/>
      <c r="D236" s="30" t="s">
        <v>19</v>
      </c>
      <c r="E236" s="74">
        <v>0</v>
      </c>
      <c r="F236" s="74">
        <v>0</v>
      </c>
      <c r="G236" s="31">
        <v>0</v>
      </c>
      <c r="H236" s="116"/>
    </row>
    <row r="237" spans="1:8" ht="21" customHeight="1" thickBot="1">
      <c r="A237" s="52"/>
      <c r="B237" s="114"/>
      <c r="C237" s="51"/>
      <c r="D237" s="38" t="s">
        <v>21</v>
      </c>
      <c r="E237" s="79">
        <v>0</v>
      </c>
      <c r="F237" s="79">
        <v>0</v>
      </c>
      <c r="G237" s="39">
        <v>0</v>
      </c>
      <c r="H237" s="117"/>
    </row>
    <row r="238" spans="1:8" ht="15.75" customHeight="1">
      <c r="A238" s="40"/>
      <c r="B238" s="40"/>
      <c r="C238" s="41"/>
      <c r="D238" s="41"/>
      <c r="E238" s="42"/>
      <c r="F238" s="42"/>
      <c r="G238" s="43"/>
      <c r="H238" s="44" t="s">
        <v>145</v>
      </c>
    </row>
    <row r="239" spans="1:8" ht="16.5" customHeight="1">
      <c r="A239" s="141" t="s">
        <v>0</v>
      </c>
      <c r="B239" s="141" t="s">
        <v>28</v>
      </c>
      <c r="C239" s="141" t="s">
        <v>76</v>
      </c>
      <c r="D239" s="142" t="s">
        <v>27</v>
      </c>
      <c r="E239" s="142"/>
      <c r="F239" s="142"/>
      <c r="G239" s="141" t="s">
        <v>78</v>
      </c>
      <c r="H239" s="141" t="s">
        <v>23</v>
      </c>
    </row>
    <row r="240" spans="1:8" ht="51">
      <c r="A240" s="141"/>
      <c r="B240" s="141"/>
      <c r="C240" s="141"/>
      <c r="D240" s="20" t="s">
        <v>22</v>
      </c>
      <c r="E240" s="20" t="s">
        <v>77</v>
      </c>
      <c r="F240" s="20" t="s">
        <v>90</v>
      </c>
      <c r="G240" s="141"/>
      <c r="H240" s="141"/>
    </row>
    <row r="241" spans="1:8" ht="15" customHeight="1" thickBot="1">
      <c r="A241" s="61" t="s">
        <v>1</v>
      </c>
      <c r="B241" s="61" t="s">
        <v>2</v>
      </c>
      <c r="C241" s="61" t="s">
        <v>3</v>
      </c>
      <c r="D241" s="61" t="s">
        <v>4</v>
      </c>
      <c r="E241" s="61" t="s">
        <v>5</v>
      </c>
      <c r="F241" s="61" t="s">
        <v>6</v>
      </c>
      <c r="G241" s="61" t="s">
        <v>7</v>
      </c>
      <c r="H241" s="61" t="s">
        <v>8</v>
      </c>
    </row>
    <row r="242" spans="1:12" ht="15.75">
      <c r="A242" s="182" t="s">
        <v>15</v>
      </c>
      <c r="B242" s="165" t="s">
        <v>89</v>
      </c>
      <c r="C242" s="131" t="s">
        <v>16</v>
      </c>
      <c r="D242" s="22" t="s">
        <v>20</v>
      </c>
      <c r="E242" s="92">
        <f>SUM(E243:E246)</f>
        <v>1683798774.22</v>
      </c>
      <c r="F242" s="92">
        <f>SUM(F243:F246)</f>
        <v>1209959514.34</v>
      </c>
      <c r="G242" s="23">
        <f>F242/E242*100</f>
        <v>71.85891407365465</v>
      </c>
      <c r="H242" s="147"/>
      <c r="I242" s="2"/>
      <c r="J242" s="8"/>
      <c r="K242" s="3"/>
      <c r="L242" s="3"/>
    </row>
    <row r="243" spans="1:13" ht="15.75">
      <c r="A243" s="110"/>
      <c r="B243" s="123"/>
      <c r="C243" s="132"/>
      <c r="D243" s="24" t="s">
        <v>17</v>
      </c>
      <c r="E243" s="88">
        <f aca="true" t="shared" si="9" ref="E243:F246">E248+E253+E258+E263+E268+E277+E282+E287</f>
        <v>650358236.1800002</v>
      </c>
      <c r="F243" s="88">
        <f t="shared" si="9"/>
        <v>504325501.90000004</v>
      </c>
      <c r="G243" s="25">
        <f>F243/E243*100</f>
        <v>77.54580073626029</v>
      </c>
      <c r="H243" s="137"/>
      <c r="I243" s="2"/>
      <c r="J243" s="13"/>
      <c r="K243" s="3"/>
      <c r="L243" s="3"/>
      <c r="M243" s="3"/>
    </row>
    <row r="244" spans="1:12" ht="15.75">
      <c r="A244" s="110"/>
      <c r="B244" s="123"/>
      <c r="C244" s="132"/>
      <c r="D244" s="24" t="s">
        <v>18</v>
      </c>
      <c r="E244" s="88">
        <f t="shared" si="9"/>
        <v>880822750.95</v>
      </c>
      <c r="F244" s="88">
        <f t="shared" si="9"/>
        <v>626178776.12</v>
      </c>
      <c r="G244" s="25">
        <f>F244/E244*100</f>
        <v>71.09021371719145</v>
      </c>
      <c r="H244" s="137"/>
      <c r="I244" s="2"/>
      <c r="J244" s="3"/>
      <c r="K244" s="3"/>
      <c r="L244" s="3"/>
    </row>
    <row r="245" spans="1:12" ht="15.75">
      <c r="A245" s="110"/>
      <c r="B245" s="123"/>
      <c r="C245" s="132"/>
      <c r="D245" s="24" t="s">
        <v>19</v>
      </c>
      <c r="E245" s="88">
        <f t="shared" si="9"/>
        <v>23656400</v>
      </c>
      <c r="F245" s="88">
        <f t="shared" si="9"/>
        <v>0</v>
      </c>
      <c r="G245" s="25">
        <v>0</v>
      </c>
      <c r="H245" s="137"/>
      <c r="J245" s="13"/>
      <c r="K245" s="8"/>
      <c r="L245" s="3"/>
    </row>
    <row r="246" spans="1:13" ht="15.75">
      <c r="A246" s="183"/>
      <c r="B246" s="127"/>
      <c r="C246" s="163"/>
      <c r="D246" s="24" t="s">
        <v>21</v>
      </c>
      <c r="E246" s="88">
        <f t="shared" si="9"/>
        <v>128961387.09</v>
      </c>
      <c r="F246" s="88">
        <f t="shared" si="9"/>
        <v>79455236.32</v>
      </c>
      <c r="G246" s="25">
        <f aca="true" t="shared" si="10" ref="G246:G251">F246/E246*100</f>
        <v>61.611648349090345</v>
      </c>
      <c r="H246" s="137"/>
      <c r="J246" s="6"/>
      <c r="K246" s="5"/>
      <c r="L246" s="156"/>
      <c r="M246" s="156"/>
    </row>
    <row r="247" spans="1:13" ht="15.75">
      <c r="A247" s="34" t="s">
        <v>52</v>
      </c>
      <c r="B247" s="112" t="s">
        <v>29</v>
      </c>
      <c r="C247" s="35"/>
      <c r="D247" s="24" t="s">
        <v>20</v>
      </c>
      <c r="E247" s="88">
        <f>SUM(E248:E251)</f>
        <v>697233320.94</v>
      </c>
      <c r="F247" s="88">
        <f>SUM(F248:F251)</f>
        <v>509002960.67999995</v>
      </c>
      <c r="G247" s="25">
        <f t="shared" si="10"/>
        <v>73.00324660240985</v>
      </c>
      <c r="H247" s="160"/>
      <c r="I247" s="2"/>
      <c r="J247" s="3"/>
      <c r="K247" s="3"/>
      <c r="L247" s="3"/>
      <c r="M247" s="3"/>
    </row>
    <row r="248" spans="1:8" ht="15.75">
      <c r="A248" s="26"/>
      <c r="B248" s="113"/>
      <c r="C248" s="27"/>
      <c r="D248" s="30" t="s">
        <v>17</v>
      </c>
      <c r="E248" s="72">
        <v>227813892.42</v>
      </c>
      <c r="F248" s="72">
        <v>179111535.33</v>
      </c>
      <c r="G248" s="31">
        <f t="shared" si="10"/>
        <v>78.62186692275472</v>
      </c>
      <c r="H248" s="161"/>
    </row>
    <row r="249" spans="1:12" ht="15.75">
      <c r="A249" s="26"/>
      <c r="B249" s="113"/>
      <c r="C249" s="27"/>
      <c r="D249" s="30" t="s">
        <v>18</v>
      </c>
      <c r="E249" s="89">
        <v>405353870.43</v>
      </c>
      <c r="F249" s="89">
        <v>291003380.2</v>
      </c>
      <c r="G249" s="31">
        <f t="shared" si="10"/>
        <v>71.78995969405773</v>
      </c>
      <c r="H249" s="161"/>
      <c r="J249" s="3"/>
      <c r="L249" s="5"/>
    </row>
    <row r="250" spans="1:10" ht="15.75">
      <c r="A250" s="26"/>
      <c r="B250" s="113"/>
      <c r="C250" s="27"/>
      <c r="D250" s="30" t="s">
        <v>19</v>
      </c>
      <c r="E250" s="89">
        <v>0</v>
      </c>
      <c r="F250" s="89">
        <v>0</v>
      </c>
      <c r="G250" s="31">
        <v>0</v>
      </c>
      <c r="H250" s="161"/>
      <c r="J250" s="4"/>
    </row>
    <row r="251" spans="1:8" ht="15.75">
      <c r="A251" s="32"/>
      <c r="B251" s="148"/>
      <c r="C251" s="33"/>
      <c r="D251" s="30" t="s">
        <v>21</v>
      </c>
      <c r="E251" s="89">
        <v>64065558.09</v>
      </c>
      <c r="F251" s="89">
        <v>38888045.15</v>
      </c>
      <c r="G251" s="31">
        <f t="shared" si="10"/>
        <v>60.70039239394378</v>
      </c>
      <c r="H251" s="162"/>
    </row>
    <row r="252" spans="1:13" ht="15.75">
      <c r="A252" s="26" t="s">
        <v>53</v>
      </c>
      <c r="B252" s="113" t="s">
        <v>30</v>
      </c>
      <c r="C252" s="27"/>
      <c r="D252" s="28" t="s">
        <v>20</v>
      </c>
      <c r="E252" s="93">
        <f>SUM(E253:E256)</f>
        <v>756703398.98</v>
      </c>
      <c r="F252" s="93">
        <f>SUM(F253:F256)</f>
        <v>561615392.61</v>
      </c>
      <c r="G252" s="29">
        <f>F252/E252*100</f>
        <v>74.21869564310543</v>
      </c>
      <c r="H252" s="161"/>
      <c r="J252" s="3"/>
      <c r="K252" s="3"/>
      <c r="L252" s="3"/>
      <c r="M252" s="3"/>
    </row>
    <row r="253" spans="1:8" ht="15.75">
      <c r="A253" s="26"/>
      <c r="B253" s="113"/>
      <c r="C253" s="27"/>
      <c r="D253" s="30" t="s">
        <v>17</v>
      </c>
      <c r="E253" s="72">
        <v>329205048.86</v>
      </c>
      <c r="F253" s="72">
        <v>255878068.79</v>
      </c>
      <c r="G253" s="31">
        <f>F253/E253*100</f>
        <v>77.7260463276845</v>
      </c>
      <c r="H253" s="161"/>
    </row>
    <row r="254" spans="1:12" ht="15.75">
      <c r="A254" s="26"/>
      <c r="B254" s="113"/>
      <c r="C254" s="27"/>
      <c r="D254" s="30" t="s">
        <v>18</v>
      </c>
      <c r="E254" s="89">
        <v>402363771.12</v>
      </c>
      <c r="F254" s="89">
        <v>291380576.68</v>
      </c>
      <c r="G254" s="31">
        <f>F254/E254*100</f>
        <v>72.41719995538548</v>
      </c>
      <c r="H254" s="161"/>
      <c r="J254" s="5"/>
      <c r="L254" s="5"/>
    </row>
    <row r="255" spans="1:8" ht="15.75">
      <c r="A255" s="26"/>
      <c r="B255" s="113"/>
      <c r="C255" s="27"/>
      <c r="D255" s="30" t="s">
        <v>19</v>
      </c>
      <c r="E255" s="89">
        <v>0</v>
      </c>
      <c r="F255" s="89">
        <v>0</v>
      </c>
      <c r="G255" s="31">
        <v>0</v>
      </c>
      <c r="H255" s="161"/>
    </row>
    <row r="256" spans="1:12" ht="15.75">
      <c r="A256" s="32"/>
      <c r="B256" s="113"/>
      <c r="C256" s="27"/>
      <c r="D256" s="35" t="s">
        <v>21</v>
      </c>
      <c r="E256" s="89">
        <v>25134579</v>
      </c>
      <c r="F256" s="89">
        <v>14356747.14</v>
      </c>
      <c r="G256" s="31">
        <f>F256/E256*100</f>
        <v>57.119505124792425</v>
      </c>
      <c r="H256" s="162"/>
      <c r="L256" s="5"/>
    </row>
    <row r="257" spans="1:8" ht="15.75">
      <c r="A257" s="26" t="s">
        <v>54</v>
      </c>
      <c r="B257" s="112" t="s">
        <v>47</v>
      </c>
      <c r="C257" s="35"/>
      <c r="D257" s="24" t="s">
        <v>20</v>
      </c>
      <c r="E257" s="88">
        <f>SUM(E258:E261)</f>
        <v>61871502.33</v>
      </c>
      <c r="F257" s="88">
        <f>SUM(F258:F261)</f>
        <v>40039002.47</v>
      </c>
      <c r="G257" s="25">
        <f>F257/E257*100</f>
        <v>64.71315704675568</v>
      </c>
      <c r="H257" s="115" t="s">
        <v>138</v>
      </c>
    </row>
    <row r="258" spans="1:8" ht="15.75">
      <c r="A258" s="26"/>
      <c r="B258" s="113"/>
      <c r="C258" s="27"/>
      <c r="D258" s="30" t="s">
        <v>17</v>
      </c>
      <c r="E258" s="72">
        <v>17759802.33</v>
      </c>
      <c r="F258" s="72">
        <v>11543046.53</v>
      </c>
      <c r="G258" s="31">
        <f>F258/E258*100</f>
        <v>64.99535476530272</v>
      </c>
      <c r="H258" s="116"/>
    </row>
    <row r="259" spans="1:8" ht="15.75">
      <c r="A259" s="26"/>
      <c r="B259" s="113"/>
      <c r="C259" s="27"/>
      <c r="D259" s="30" t="s">
        <v>18</v>
      </c>
      <c r="E259" s="89">
        <v>44111700</v>
      </c>
      <c r="F259" s="89">
        <v>28495955.94</v>
      </c>
      <c r="G259" s="31">
        <f>F259/E259*100</f>
        <v>64.5995414821918</v>
      </c>
      <c r="H259" s="116"/>
    </row>
    <row r="260" spans="1:8" ht="15.75">
      <c r="A260" s="26"/>
      <c r="B260" s="113"/>
      <c r="C260" s="27"/>
      <c r="D260" s="30" t="s">
        <v>19</v>
      </c>
      <c r="E260" s="89">
        <v>0</v>
      </c>
      <c r="F260" s="89">
        <v>0</v>
      </c>
      <c r="G260" s="31">
        <v>0</v>
      </c>
      <c r="H260" s="116"/>
    </row>
    <row r="261" spans="1:8" ht="15.75">
      <c r="A261" s="26"/>
      <c r="B261" s="148"/>
      <c r="C261" s="33"/>
      <c r="D261" s="30" t="s">
        <v>21</v>
      </c>
      <c r="E261" s="89">
        <v>0</v>
      </c>
      <c r="F261" s="89">
        <v>0</v>
      </c>
      <c r="G261" s="31">
        <v>0</v>
      </c>
      <c r="H261" s="117"/>
    </row>
    <row r="262" spans="1:8" ht="15.75">
      <c r="A262" s="34" t="s">
        <v>55</v>
      </c>
      <c r="B262" s="112" t="s">
        <v>48</v>
      </c>
      <c r="C262" s="35"/>
      <c r="D262" s="24" t="s">
        <v>20</v>
      </c>
      <c r="E262" s="88">
        <f>SUM(E263:E266)</f>
        <v>20211116.45</v>
      </c>
      <c r="F262" s="88">
        <f>SUM(F263:F266)</f>
        <v>15735240.53</v>
      </c>
      <c r="G262" s="25">
        <f>F262/E262*100</f>
        <v>77.85438557502349</v>
      </c>
      <c r="H262" s="160"/>
    </row>
    <row r="263" spans="1:8" ht="15.75">
      <c r="A263" s="26"/>
      <c r="B263" s="113"/>
      <c r="C263" s="27"/>
      <c r="D263" s="30" t="s">
        <v>17</v>
      </c>
      <c r="E263" s="72">
        <v>20061116.45</v>
      </c>
      <c r="F263" s="72">
        <v>15607351.42</v>
      </c>
      <c r="G263" s="31">
        <f>F263/E263*100</f>
        <v>77.79901711302813</v>
      </c>
      <c r="H263" s="161"/>
    </row>
    <row r="264" spans="1:8" ht="15.75">
      <c r="A264" s="26"/>
      <c r="B264" s="113"/>
      <c r="C264" s="27"/>
      <c r="D264" s="30" t="s">
        <v>18</v>
      </c>
      <c r="E264" s="89">
        <v>0</v>
      </c>
      <c r="F264" s="89">
        <v>0</v>
      </c>
      <c r="G264" s="31">
        <v>0</v>
      </c>
      <c r="H264" s="161"/>
    </row>
    <row r="265" spans="1:8" ht="15.75">
      <c r="A265" s="26"/>
      <c r="B265" s="113"/>
      <c r="C265" s="27"/>
      <c r="D265" s="30" t="s">
        <v>19</v>
      </c>
      <c r="E265" s="89">
        <v>0</v>
      </c>
      <c r="F265" s="89">
        <v>0</v>
      </c>
      <c r="G265" s="31">
        <v>0</v>
      </c>
      <c r="H265" s="161"/>
    </row>
    <row r="266" spans="1:8" ht="15.75">
      <c r="A266" s="32"/>
      <c r="B266" s="148"/>
      <c r="C266" s="33"/>
      <c r="D266" s="30" t="s">
        <v>21</v>
      </c>
      <c r="E266" s="89">
        <v>150000</v>
      </c>
      <c r="F266" s="89">
        <v>127889.11</v>
      </c>
      <c r="G266" s="31">
        <v>0</v>
      </c>
      <c r="H266" s="162"/>
    </row>
    <row r="267" spans="1:8" ht="15.75" customHeight="1">
      <c r="A267" s="26" t="s">
        <v>56</v>
      </c>
      <c r="B267" s="112" t="s">
        <v>49</v>
      </c>
      <c r="C267" s="35"/>
      <c r="D267" s="24" t="s">
        <v>20</v>
      </c>
      <c r="E267" s="88">
        <f>SUM(E268:E271)</f>
        <v>30404232.330000002</v>
      </c>
      <c r="F267" s="88">
        <f>SUM(F268:F271)</f>
        <v>24097626.41</v>
      </c>
      <c r="G267" s="25">
        <f>F267/E267*100</f>
        <v>79.25747359265755</v>
      </c>
      <c r="H267" s="160"/>
    </row>
    <row r="268" spans="1:8" ht="15.75">
      <c r="A268" s="26"/>
      <c r="B268" s="113"/>
      <c r="C268" s="27"/>
      <c r="D268" s="30" t="s">
        <v>17</v>
      </c>
      <c r="E268" s="72">
        <v>29246603.76</v>
      </c>
      <c r="F268" s="72">
        <v>23872236.04</v>
      </c>
      <c r="G268" s="31">
        <f>F268/E268*100</f>
        <v>81.62395960877201</v>
      </c>
      <c r="H268" s="161"/>
    </row>
    <row r="269" spans="1:8" ht="15.75">
      <c r="A269" s="26"/>
      <c r="B269" s="113"/>
      <c r="C269" s="27"/>
      <c r="D269" s="30" t="s">
        <v>18</v>
      </c>
      <c r="E269" s="89">
        <v>64848.57</v>
      </c>
      <c r="F269" s="89">
        <v>48636.43</v>
      </c>
      <c r="G269" s="31">
        <f>F269/E269*100</f>
        <v>75.00000385513512</v>
      </c>
      <c r="H269" s="161"/>
    </row>
    <row r="270" spans="1:8" ht="15.75">
      <c r="A270" s="26"/>
      <c r="B270" s="113"/>
      <c r="C270" s="27"/>
      <c r="D270" s="30" t="s">
        <v>19</v>
      </c>
      <c r="E270" s="89">
        <v>0</v>
      </c>
      <c r="F270" s="89">
        <v>0</v>
      </c>
      <c r="G270" s="31">
        <v>0</v>
      </c>
      <c r="H270" s="161"/>
    </row>
    <row r="271" spans="1:8" ht="15.75">
      <c r="A271" s="26"/>
      <c r="B271" s="148"/>
      <c r="C271" s="33"/>
      <c r="D271" s="30" t="s">
        <v>21</v>
      </c>
      <c r="E271" s="89">
        <v>1092780</v>
      </c>
      <c r="F271" s="89">
        <v>176753.94</v>
      </c>
      <c r="G271" s="31">
        <f>F271/E271*100</f>
        <v>16.174704881128864</v>
      </c>
      <c r="H271" s="162"/>
    </row>
    <row r="272" spans="1:8" ht="15.75">
      <c r="A272" s="40"/>
      <c r="B272" s="40"/>
      <c r="C272" s="41"/>
      <c r="D272" s="41"/>
      <c r="E272" s="42"/>
      <c r="F272" s="42"/>
      <c r="G272" s="43"/>
      <c r="H272" s="44" t="s">
        <v>74</v>
      </c>
    </row>
    <row r="273" spans="1:8" ht="15.75">
      <c r="A273" s="141" t="s">
        <v>0</v>
      </c>
      <c r="B273" s="141" t="s">
        <v>28</v>
      </c>
      <c r="C273" s="141" t="s">
        <v>76</v>
      </c>
      <c r="D273" s="142" t="s">
        <v>27</v>
      </c>
      <c r="E273" s="142"/>
      <c r="F273" s="142"/>
      <c r="G273" s="141" t="s">
        <v>78</v>
      </c>
      <c r="H273" s="141" t="s">
        <v>23</v>
      </c>
    </row>
    <row r="274" spans="1:8" ht="51">
      <c r="A274" s="141"/>
      <c r="B274" s="141"/>
      <c r="C274" s="141"/>
      <c r="D274" s="20" t="s">
        <v>22</v>
      </c>
      <c r="E274" s="20" t="s">
        <v>77</v>
      </c>
      <c r="F274" s="20" t="s">
        <v>90</v>
      </c>
      <c r="G274" s="141"/>
      <c r="H274" s="141"/>
    </row>
    <row r="275" spans="1:8" ht="15.75">
      <c r="A275" s="21" t="s">
        <v>1</v>
      </c>
      <c r="B275" s="21" t="s">
        <v>2</v>
      </c>
      <c r="C275" s="21" t="s">
        <v>3</v>
      </c>
      <c r="D275" s="21" t="s">
        <v>4</v>
      </c>
      <c r="E275" s="21" t="s">
        <v>5</v>
      </c>
      <c r="F275" s="21" t="s">
        <v>6</v>
      </c>
      <c r="G275" s="21" t="s">
        <v>7</v>
      </c>
      <c r="H275" s="21" t="s">
        <v>8</v>
      </c>
    </row>
    <row r="276" spans="1:8" ht="15.75" customHeight="1">
      <c r="A276" s="34" t="s">
        <v>57</v>
      </c>
      <c r="B276" s="112" t="s">
        <v>50</v>
      </c>
      <c r="C276" s="35"/>
      <c r="D276" s="24" t="s">
        <v>20</v>
      </c>
      <c r="E276" s="88">
        <f>SUM(E277:E280)</f>
        <v>59569560.3</v>
      </c>
      <c r="F276" s="88">
        <f>SUM(F277:F280)</f>
        <v>39127037.96</v>
      </c>
      <c r="G276" s="25">
        <f>F276/E276*100</f>
        <v>65.68293900937188</v>
      </c>
      <c r="H276" s="115" t="s">
        <v>137</v>
      </c>
    </row>
    <row r="277" spans="1:10" ht="15.75">
      <c r="A277" s="26"/>
      <c r="B277" s="113"/>
      <c r="C277" s="27"/>
      <c r="D277" s="30" t="s">
        <v>17</v>
      </c>
      <c r="E277" s="72">
        <v>6525832.47</v>
      </c>
      <c r="F277" s="72">
        <v>4167022.47</v>
      </c>
      <c r="G277" s="31">
        <f>F277/E277*100</f>
        <v>63.85426670323335</v>
      </c>
      <c r="H277" s="116"/>
      <c r="J277" s="2"/>
    </row>
    <row r="278" spans="1:10" ht="15.75">
      <c r="A278" s="26"/>
      <c r="B278" s="113"/>
      <c r="C278" s="27"/>
      <c r="D278" s="30" t="s">
        <v>18</v>
      </c>
      <c r="E278" s="89">
        <v>18843727.83</v>
      </c>
      <c r="F278" s="89">
        <v>12667093.87</v>
      </c>
      <c r="G278" s="31">
        <f>F278/E278*100</f>
        <v>67.22180443422377</v>
      </c>
      <c r="H278" s="116"/>
      <c r="J278" s="2"/>
    </row>
    <row r="279" spans="1:8" ht="15.75">
      <c r="A279" s="26"/>
      <c r="B279" s="113"/>
      <c r="C279" s="27"/>
      <c r="D279" s="30" t="s">
        <v>19</v>
      </c>
      <c r="E279" s="89">
        <v>0</v>
      </c>
      <c r="F279" s="89">
        <v>0</v>
      </c>
      <c r="G279" s="31">
        <v>0</v>
      </c>
      <c r="H279" s="116"/>
    </row>
    <row r="280" spans="1:8" ht="15.75">
      <c r="A280" s="32"/>
      <c r="B280" s="148"/>
      <c r="C280" s="33"/>
      <c r="D280" s="30" t="s">
        <v>21</v>
      </c>
      <c r="E280" s="89">
        <v>34200000</v>
      </c>
      <c r="F280" s="89">
        <v>22292921.62</v>
      </c>
      <c r="G280" s="31">
        <f>F280/E280*100</f>
        <v>65.18398134502924</v>
      </c>
      <c r="H280" s="117"/>
    </row>
    <row r="281" spans="1:10" ht="15.75">
      <c r="A281" s="26" t="s">
        <v>58</v>
      </c>
      <c r="B281" s="113" t="s">
        <v>51</v>
      </c>
      <c r="C281" s="27"/>
      <c r="D281" s="28" t="s">
        <v>20</v>
      </c>
      <c r="E281" s="93">
        <f>SUM(E282:E285)</f>
        <v>16449389.94</v>
      </c>
      <c r="F281" s="93">
        <f>SUM(F282:F285)</f>
        <v>14004037.8</v>
      </c>
      <c r="G281" s="29">
        <f>F281/E281*100</f>
        <v>85.13408613377428</v>
      </c>
      <c r="H281" s="120"/>
      <c r="J281" s="156"/>
    </row>
    <row r="282" spans="1:10" ht="15.75">
      <c r="A282" s="26"/>
      <c r="B282" s="113"/>
      <c r="C282" s="27"/>
      <c r="D282" s="30" t="s">
        <v>17</v>
      </c>
      <c r="E282" s="72">
        <v>8896786.94</v>
      </c>
      <c r="F282" s="72">
        <v>7808025.44</v>
      </c>
      <c r="G282" s="31">
        <f>F282/E282*100</f>
        <v>87.76230669181341</v>
      </c>
      <c r="H282" s="120"/>
      <c r="J282" s="156"/>
    </row>
    <row r="283" spans="1:10" ht="15.75">
      <c r="A283" s="26"/>
      <c r="B283" s="113"/>
      <c r="C283" s="27"/>
      <c r="D283" s="30" t="s">
        <v>18</v>
      </c>
      <c r="E283" s="89">
        <v>3234133</v>
      </c>
      <c r="F283" s="89">
        <v>2583133</v>
      </c>
      <c r="G283" s="31">
        <f>F283/E283*100</f>
        <v>79.87095768788728</v>
      </c>
      <c r="H283" s="120"/>
      <c r="J283" s="156"/>
    </row>
    <row r="284" spans="1:10" ht="15.75">
      <c r="A284" s="26"/>
      <c r="B284" s="113"/>
      <c r="C284" s="27"/>
      <c r="D284" s="30" t="s">
        <v>19</v>
      </c>
      <c r="E284" s="89">
        <v>0</v>
      </c>
      <c r="F284" s="89">
        <v>0</v>
      </c>
      <c r="G284" s="31">
        <v>0</v>
      </c>
      <c r="H284" s="120"/>
      <c r="J284" s="156"/>
    </row>
    <row r="285" spans="1:10" ht="15.75">
      <c r="A285" s="26"/>
      <c r="B285" s="148"/>
      <c r="C285" s="33"/>
      <c r="D285" s="30" t="s">
        <v>21</v>
      </c>
      <c r="E285" s="89">
        <v>4318470</v>
      </c>
      <c r="F285" s="89">
        <v>3612879.36</v>
      </c>
      <c r="G285" s="31">
        <f>F285/E285*100</f>
        <v>83.66109663839276</v>
      </c>
      <c r="H285" s="121"/>
      <c r="J285" s="16"/>
    </row>
    <row r="286" spans="1:10" ht="15.75">
      <c r="A286" s="34" t="s">
        <v>59</v>
      </c>
      <c r="B286" s="112" t="s">
        <v>91</v>
      </c>
      <c r="C286" s="35"/>
      <c r="D286" s="24" t="s">
        <v>20</v>
      </c>
      <c r="E286" s="88">
        <f>SUM(E287:E290)</f>
        <v>41356252.95</v>
      </c>
      <c r="F286" s="88">
        <f>SUM(F287:F290)</f>
        <v>6338215.88</v>
      </c>
      <c r="G286" s="25">
        <f>F286/E286*100</f>
        <v>15.325894944261384</v>
      </c>
      <c r="H286" s="116" t="s">
        <v>154</v>
      </c>
      <c r="J286" s="16"/>
    </row>
    <row r="287" spans="1:10" ht="15.75">
      <c r="A287" s="36"/>
      <c r="B287" s="113"/>
      <c r="C287" s="27"/>
      <c r="D287" s="30" t="s">
        <v>17</v>
      </c>
      <c r="E287" s="72">
        <v>10849152.95</v>
      </c>
      <c r="F287" s="72">
        <v>6338215.88</v>
      </c>
      <c r="G287" s="31">
        <f>F287/E287*100</f>
        <v>58.42129712071209</v>
      </c>
      <c r="H287" s="116"/>
      <c r="J287" s="16"/>
    </row>
    <row r="288" spans="1:10" ht="15.75">
      <c r="A288" s="36"/>
      <c r="B288" s="113"/>
      <c r="C288" s="27"/>
      <c r="D288" s="30" t="s">
        <v>18</v>
      </c>
      <c r="E288" s="89">
        <v>6850700</v>
      </c>
      <c r="F288" s="74">
        <v>0</v>
      </c>
      <c r="G288" s="31">
        <v>0</v>
      </c>
      <c r="H288" s="116"/>
      <c r="J288" s="16"/>
    </row>
    <row r="289" spans="1:10" ht="15.75">
      <c r="A289" s="36"/>
      <c r="B289" s="113"/>
      <c r="C289" s="27"/>
      <c r="D289" s="30" t="s">
        <v>19</v>
      </c>
      <c r="E289" s="89">
        <f>33318900-2811800-6850700</f>
        <v>23656400</v>
      </c>
      <c r="F289" s="74">
        <v>0</v>
      </c>
      <c r="G289" s="31">
        <v>0</v>
      </c>
      <c r="H289" s="116"/>
      <c r="J289" s="16"/>
    </row>
    <row r="290" spans="1:10" ht="16.5" thickBot="1">
      <c r="A290" s="50"/>
      <c r="B290" s="114"/>
      <c r="C290" s="51"/>
      <c r="D290" s="38" t="s">
        <v>21</v>
      </c>
      <c r="E290" s="90">
        <v>0</v>
      </c>
      <c r="F290" s="79">
        <v>0</v>
      </c>
      <c r="G290" s="39">
        <v>0</v>
      </c>
      <c r="H290" s="146"/>
      <c r="J290" s="16"/>
    </row>
    <row r="291" spans="1:10" ht="15.75">
      <c r="A291" s="118" t="s">
        <v>119</v>
      </c>
      <c r="B291" s="123" t="s">
        <v>117</v>
      </c>
      <c r="C291" s="132" t="s">
        <v>26</v>
      </c>
      <c r="D291" s="28" t="s">
        <v>20</v>
      </c>
      <c r="E291" s="75">
        <f>E292+E293+E294+E295</f>
        <v>60099178.04</v>
      </c>
      <c r="F291" s="75">
        <f>F292+F293+F294+F295</f>
        <v>20783991.99</v>
      </c>
      <c r="G291" s="29">
        <f>F291/E291*100</f>
        <v>34.58282237432078</v>
      </c>
      <c r="H291" s="116" t="s">
        <v>155</v>
      </c>
      <c r="J291" s="16"/>
    </row>
    <row r="292" spans="1:10" ht="15.75">
      <c r="A292" s="118"/>
      <c r="B292" s="123"/>
      <c r="C292" s="129"/>
      <c r="D292" s="30" t="s">
        <v>17</v>
      </c>
      <c r="E292" s="75">
        <f>58479133.04-13254843.33-2844156.67</f>
        <v>42380133.04</v>
      </c>
      <c r="F292" s="75">
        <v>20726833.47</v>
      </c>
      <c r="G292" s="25">
        <f>F292/E292*100</f>
        <v>48.90695706508806</v>
      </c>
      <c r="H292" s="116"/>
      <c r="J292" s="16"/>
    </row>
    <row r="293" spans="1:10" ht="15.75">
      <c r="A293" s="118"/>
      <c r="B293" s="123"/>
      <c r="C293" s="129"/>
      <c r="D293" s="30" t="s">
        <v>18</v>
      </c>
      <c r="E293" s="75">
        <v>1620045</v>
      </c>
      <c r="F293" s="75">
        <v>0</v>
      </c>
      <c r="G293" s="25">
        <f>F293/E293*100</f>
        <v>0</v>
      </c>
      <c r="H293" s="116"/>
      <c r="J293" s="16"/>
    </row>
    <row r="294" spans="1:10" ht="15.75">
      <c r="A294" s="118"/>
      <c r="B294" s="123"/>
      <c r="C294" s="129"/>
      <c r="D294" s="30" t="s">
        <v>19</v>
      </c>
      <c r="E294" s="75">
        <f>22707000-4405333.33-2202666.67</f>
        <v>16099000.000000002</v>
      </c>
      <c r="F294" s="75">
        <v>57158.52</v>
      </c>
      <c r="G294" s="25">
        <f>F294/E294*100</f>
        <v>0.3550439157711659</v>
      </c>
      <c r="H294" s="116"/>
      <c r="I294" s="19"/>
      <c r="J294" s="17"/>
    </row>
    <row r="295" spans="1:10" ht="16.5" thickBot="1">
      <c r="A295" s="118"/>
      <c r="B295" s="123"/>
      <c r="C295" s="129"/>
      <c r="D295" s="35" t="s">
        <v>21</v>
      </c>
      <c r="E295" s="82">
        <v>0</v>
      </c>
      <c r="F295" s="82">
        <v>0</v>
      </c>
      <c r="G295" s="58">
        <v>0</v>
      </c>
      <c r="H295" s="146"/>
      <c r="I295" s="2"/>
      <c r="J295" s="18"/>
    </row>
    <row r="296" spans="1:10" ht="15.75">
      <c r="A296" s="125" t="s">
        <v>120</v>
      </c>
      <c r="B296" s="151" t="s">
        <v>118</v>
      </c>
      <c r="C296" s="131" t="s">
        <v>26</v>
      </c>
      <c r="D296" s="22" t="s">
        <v>20</v>
      </c>
      <c r="E296" s="92">
        <f>E297+E298+E299+E300</f>
        <v>99190163.41</v>
      </c>
      <c r="F296" s="92">
        <f>F297+F298+F299+F300</f>
        <v>64576558.900000006</v>
      </c>
      <c r="G296" s="23">
        <f>F296/E296*100</f>
        <v>65.10379323912842</v>
      </c>
      <c r="H296" s="119"/>
      <c r="I296" s="2"/>
      <c r="J296" s="17"/>
    </row>
    <row r="297" spans="1:10" ht="15.75">
      <c r="A297" s="118"/>
      <c r="B297" s="150"/>
      <c r="C297" s="129"/>
      <c r="D297" s="30" t="s">
        <v>17</v>
      </c>
      <c r="E297" s="88">
        <f aca="true" t="shared" si="11" ref="E297:F300">E302+E311+E316</f>
        <v>79825961.76</v>
      </c>
      <c r="F297" s="88">
        <f t="shared" si="11"/>
        <v>53269475.7</v>
      </c>
      <c r="G297" s="31">
        <f>F297/E297*100</f>
        <v>66.73201866349802</v>
      </c>
      <c r="H297" s="120"/>
      <c r="J297" s="17"/>
    </row>
    <row r="298" spans="1:10" ht="15.75">
      <c r="A298" s="118"/>
      <c r="B298" s="150"/>
      <c r="C298" s="129"/>
      <c r="D298" s="30" t="s">
        <v>18</v>
      </c>
      <c r="E298" s="88">
        <f t="shared" si="11"/>
        <v>19364201.65</v>
      </c>
      <c r="F298" s="88">
        <f t="shared" si="11"/>
        <v>11307083.2</v>
      </c>
      <c r="G298" s="25">
        <f>F298/E298*100</f>
        <v>58.39168277820532</v>
      </c>
      <c r="H298" s="120"/>
      <c r="J298" s="17"/>
    </row>
    <row r="299" spans="1:10" ht="15.75">
      <c r="A299" s="118"/>
      <c r="B299" s="150"/>
      <c r="C299" s="129"/>
      <c r="D299" s="30" t="s">
        <v>19</v>
      </c>
      <c r="E299" s="88">
        <f t="shared" si="11"/>
        <v>0</v>
      </c>
      <c r="F299" s="88">
        <f t="shared" si="11"/>
        <v>0</v>
      </c>
      <c r="G299" s="25">
        <v>0</v>
      </c>
      <c r="H299" s="120"/>
      <c r="J299" s="16"/>
    </row>
    <row r="300" spans="1:10" ht="15.75">
      <c r="A300" s="126"/>
      <c r="B300" s="152"/>
      <c r="C300" s="129"/>
      <c r="D300" s="35" t="s">
        <v>21</v>
      </c>
      <c r="E300" s="88">
        <f t="shared" si="11"/>
        <v>0</v>
      </c>
      <c r="F300" s="88">
        <f t="shared" si="11"/>
        <v>0</v>
      </c>
      <c r="G300" s="25">
        <v>0</v>
      </c>
      <c r="H300" s="121"/>
      <c r="J300" s="16"/>
    </row>
    <row r="301" spans="1:10" ht="15.75">
      <c r="A301" s="34" t="s">
        <v>126</v>
      </c>
      <c r="B301" s="112" t="s">
        <v>121</v>
      </c>
      <c r="C301" s="128"/>
      <c r="D301" s="24" t="s">
        <v>20</v>
      </c>
      <c r="E301" s="93">
        <f>E302+E303+E304+E305</f>
        <v>41209442.91</v>
      </c>
      <c r="F301" s="93">
        <f>F302+F303+F304+F305</f>
        <v>27234595.83</v>
      </c>
      <c r="G301" s="25">
        <f>F301/E301*100</f>
        <v>66.08824072065089</v>
      </c>
      <c r="H301" s="115" t="s">
        <v>140</v>
      </c>
      <c r="J301" s="16"/>
    </row>
    <row r="302" spans="1:10" ht="15.75">
      <c r="A302" s="63"/>
      <c r="B302" s="123"/>
      <c r="C302" s="129"/>
      <c r="D302" s="30" t="s">
        <v>17</v>
      </c>
      <c r="E302" s="77">
        <v>21956741.26</v>
      </c>
      <c r="F302" s="77">
        <v>15927512.63</v>
      </c>
      <c r="G302" s="25">
        <f>F302/E302*100</f>
        <v>72.54042137398672</v>
      </c>
      <c r="H302" s="116"/>
      <c r="J302" s="16"/>
    </row>
    <row r="303" spans="1:10" ht="15.75">
      <c r="A303" s="63"/>
      <c r="B303" s="123"/>
      <c r="C303" s="129"/>
      <c r="D303" s="30" t="s">
        <v>18</v>
      </c>
      <c r="E303" s="77">
        <v>19252701.65</v>
      </c>
      <c r="F303" s="77">
        <v>11307083.2</v>
      </c>
      <c r="G303" s="31">
        <f>F303/E303*100</f>
        <v>58.72985207766932</v>
      </c>
      <c r="H303" s="116"/>
      <c r="J303" s="16"/>
    </row>
    <row r="304" spans="1:10" ht="15.75">
      <c r="A304" s="63"/>
      <c r="B304" s="123"/>
      <c r="C304" s="129"/>
      <c r="D304" s="30" t="s">
        <v>19</v>
      </c>
      <c r="E304" s="77">
        <v>0</v>
      </c>
      <c r="F304" s="77">
        <v>0</v>
      </c>
      <c r="G304" s="31">
        <v>0</v>
      </c>
      <c r="H304" s="116"/>
      <c r="J304" s="16"/>
    </row>
    <row r="305" spans="1:10" ht="21" customHeight="1">
      <c r="A305" s="64"/>
      <c r="B305" s="127"/>
      <c r="C305" s="130"/>
      <c r="D305" s="30" t="s">
        <v>21</v>
      </c>
      <c r="E305" s="77">
        <v>0</v>
      </c>
      <c r="F305" s="77">
        <v>0</v>
      </c>
      <c r="G305" s="31">
        <v>0</v>
      </c>
      <c r="H305" s="117"/>
      <c r="J305" s="16"/>
    </row>
    <row r="306" spans="1:10" ht="15.75">
      <c r="A306" s="40"/>
      <c r="B306" s="40"/>
      <c r="C306" s="41"/>
      <c r="D306" s="41"/>
      <c r="E306" s="42"/>
      <c r="F306" s="42"/>
      <c r="G306" s="43"/>
      <c r="H306" s="44" t="s">
        <v>75</v>
      </c>
      <c r="J306" s="16"/>
    </row>
    <row r="307" spans="1:10" ht="15.75">
      <c r="A307" s="141" t="s">
        <v>0</v>
      </c>
      <c r="B307" s="141" t="s">
        <v>28</v>
      </c>
      <c r="C307" s="141" t="s">
        <v>76</v>
      </c>
      <c r="D307" s="142" t="s">
        <v>27</v>
      </c>
      <c r="E307" s="142"/>
      <c r="F307" s="142"/>
      <c r="G307" s="141" t="s">
        <v>78</v>
      </c>
      <c r="H307" s="141" t="s">
        <v>23</v>
      </c>
      <c r="J307" s="16"/>
    </row>
    <row r="308" spans="1:10" ht="51">
      <c r="A308" s="141"/>
      <c r="B308" s="141"/>
      <c r="C308" s="141"/>
      <c r="D308" s="20" t="s">
        <v>22</v>
      </c>
      <c r="E308" s="20" t="s">
        <v>77</v>
      </c>
      <c r="F308" s="20" t="s">
        <v>90</v>
      </c>
      <c r="G308" s="141"/>
      <c r="H308" s="141"/>
      <c r="J308" s="16"/>
    </row>
    <row r="309" spans="1:10" ht="15.75">
      <c r="A309" s="21" t="s">
        <v>1</v>
      </c>
      <c r="B309" s="21" t="s">
        <v>2</v>
      </c>
      <c r="C309" s="21" t="s">
        <v>3</v>
      </c>
      <c r="D309" s="21" t="s">
        <v>4</v>
      </c>
      <c r="E309" s="61" t="s">
        <v>5</v>
      </c>
      <c r="F309" s="61" t="s">
        <v>6</v>
      </c>
      <c r="G309" s="21" t="s">
        <v>7</v>
      </c>
      <c r="H309" s="21" t="s">
        <v>8</v>
      </c>
      <c r="J309" s="16"/>
    </row>
    <row r="310" spans="1:10" ht="29.25" customHeight="1">
      <c r="A310" s="34" t="s">
        <v>125</v>
      </c>
      <c r="B310" s="149" t="s">
        <v>122</v>
      </c>
      <c r="C310" s="128"/>
      <c r="D310" s="24" t="s">
        <v>20</v>
      </c>
      <c r="E310" s="93">
        <f>E311+E312+E313+E314</f>
        <v>54410859.42</v>
      </c>
      <c r="F310" s="93">
        <f>F311+F312+F313+F314</f>
        <v>37148130.34</v>
      </c>
      <c r="G310" s="25">
        <f>F310/E310*100</f>
        <v>68.27337545479998</v>
      </c>
      <c r="H310" s="143" t="s">
        <v>157</v>
      </c>
      <c r="I310" s="19"/>
      <c r="J310" s="16"/>
    </row>
    <row r="311" spans="1:10" ht="32.25" customHeight="1">
      <c r="A311" s="63"/>
      <c r="B311" s="150"/>
      <c r="C311" s="129"/>
      <c r="D311" s="30" t="s">
        <v>17</v>
      </c>
      <c r="E311" s="77">
        <v>54410859.42</v>
      </c>
      <c r="F311" s="77">
        <v>37148130.34</v>
      </c>
      <c r="G311" s="31">
        <f>F311/E311*100</f>
        <v>68.27337545479998</v>
      </c>
      <c r="H311" s="144"/>
      <c r="I311" s="12"/>
      <c r="J311" s="17"/>
    </row>
    <row r="312" spans="1:10" ht="27" customHeight="1">
      <c r="A312" s="63"/>
      <c r="B312" s="150"/>
      <c r="C312" s="129"/>
      <c r="D312" s="30" t="s">
        <v>18</v>
      </c>
      <c r="E312" s="77">
        <v>0</v>
      </c>
      <c r="F312" s="77">
        <v>0</v>
      </c>
      <c r="G312" s="31">
        <v>0</v>
      </c>
      <c r="H312" s="144"/>
      <c r="I312" s="12"/>
      <c r="J312" s="16"/>
    </row>
    <row r="313" spans="1:10" ht="28.5" customHeight="1">
      <c r="A313" s="63"/>
      <c r="B313" s="150"/>
      <c r="C313" s="129"/>
      <c r="D313" s="30" t="s">
        <v>19</v>
      </c>
      <c r="E313" s="77">
        <v>0</v>
      </c>
      <c r="F313" s="77">
        <v>0</v>
      </c>
      <c r="G313" s="31">
        <v>0</v>
      </c>
      <c r="H313" s="144"/>
      <c r="I313" s="12"/>
      <c r="J313" s="16"/>
    </row>
    <row r="314" spans="1:10" ht="39.75" customHeight="1">
      <c r="A314" s="64"/>
      <c r="B314" s="150"/>
      <c r="C314" s="130"/>
      <c r="D314" s="30" t="s">
        <v>21</v>
      </c>
      <c r="E314" s="77">
        <v>0</v>
      </c>
      <c r="F314" s="77">
        <v>0</v>
      </c>
      <c r="G314" s="31">
        <v>0</v>
      </c>
      <c r="H314" s="145"/>
      <c r="I314" s="12"/>
      <c r="J314" s="16"/>
    </row>
    <row r="315" spans="1:10" ht="21.75" customHeight="1">
      <c r="A315" s="34" t="s">
        <v>124</v>
      </c>
      <c r="B315" s="112" t="s">
        <v>123</v>
      </c>
      <c r="C315" s="35"/>
      <c r="D315" s="24" t="s">
        <v>20</v>
      </c>
      <c r="E315" s="93">
        <f>E316+E317+E318+E319</f>
        <v>3569861.08</v>
      </c>
      <c r="F315" s="93">
        <f>F316+F317+F318+F319</f>
        <v>193832.73</v>
      </c>
      <c r="G315" s="25">
        <f>F315/E315*100</f>
        <v>5.429699522088966</v>
      </c>
      <c r="H315" s="115" t="s">
        <v>141</v>
      </c>
      <c r="I315" s="12"/>
      <c r="J315" s="16"/>
    </row>
    <row r="316" spans="1:10" ht="21.75" customHeight="1">
      <c r="A316" s="63"/>
      <c r="B316" s="123"/>
      <c r="C316" s="27"/>
      <c r="D316" s="30" t="s">
        <v>17</v>
      </c>
      <c r="E316" s="77">
        <v>3458361.08</v>
      </c>
      <c r="F316" s="77">
        <v>193832.73</v>
      </c>
      <c r="G316" s="31">
        <f>F316/E316*100</f>
        <v>5.604756863618186</v>
      </c>
      <c r="H316" s="116"/>
      <c r="I316" s="12"/>
      <c r="J316" s="17"/>
    </row>
    <row r="317" spans="1:10" ht="21.75" customHeight="1">
      <c r="A317" s="63"/>
      <c r="B317" s="123"/>
      <c r="C317" s="27"/>
      <c r="D317" s="30" t="s">
        <v>18</v>
      </c>
      <c r="E317" s="77">
        <v>111500</v>
      </c>
      <c r="F317" s="77">
        <v>0</v>
      </c>
      <c r="G317" s="31">
        <v>0</v>
      </c>
      <c r="H317" s="116"/>
      <c r="I317" s="12"/>
      <c r="J317" s="16"/>
    </row>
    <row r="318" spans="1:10" ht="21.75" customHeight="1">
      <c r="A318" s="63"/>
      <c r="B318" s="123"/>
      <c r="C318" s="27"/>
      <c r="D318" s="30" t="s">
        <v>19</v>
      </c>
      <c r="E318" s="77">
        <v>0</v>
      </c>
      <c r="F318" s="77">
        <v>0</v>
      </c>
      <c r="G318" s="31">
        <v>0</v>
      </c>
      <c r="H318" s="116"/>
      <c r="I318" s="12"/>
      <c r="J318" s="16"/>
    </row>
    <row r="319" spans="1:10" ht="21.75" customHeight="1" thickBot="1">
      <c r="A319" s="65"/>
      <c r="B319" s="124"/>
      <c r="C319" s="51"/>
      <c r="D319" s="38" t="s">
        <v>21</v>
      </c>
      <c r="E319" s="95">
        <v>0</v>
      </c>
      <c r="F319" s="95">
        <v>0</v>
      </c>
      <c r="G319" s="39">
        <v>0</v>
      </c>
      <c r="H319" s="146"/>
      <c r="I319" s="12"/>
      <c r="J319" s="16"/>
    </row>
    <row r="320" spans="1:10" ht="21.75" customHeight="1">
      <c r="A320" s="134"/>
      <c r="B320" s="131" t="s">
        <v>139</v>
      </c>
      <c r="C320" s="139"/>
      <c r="D320" s="28" t="s">
        <v>20</v>
      </c>
      <c r="E320" s="93">
        <f>SUM(E321:E324)</f>
        <v>2600422811.4100003</v>
      </c>
      <c r="F320" s="93">
        <f>SUM(F321:F324)</f>
        <v>1817830294.2400002</v>
      </c>
      <c r="G320" s="29">
        <f>F320/E320*100</f>
        <v>69.9051818136581</v>
      </c>
      <c r="H320" s="136"/>
      <c r="J320" s="16"/>
    </row>
    <row r="321" spans="1:11" ht="21" customHeight="1">
      <c r="A321" s="134"/>
      <c r="B321" s="132"/>
      <c r="C321" s="139"/>
      <c r="D321" s="24" t="s">
        <v>17</v>
      </c>
      <c r="E321" s="88">
        <f aca="true" t="shared" si="12" ref="E321:F324">E6+E30+E50+E55+E64+E93+E142+E151+E171+E176+E214+E243+E292+E297</f>
        <v>1446062820.89</v>
      </c>
      <c r="F321" s="88">
        <f t="shared" si="12"/>
        <v>1061391842.1300001</v>
      </c>
      <c r="G321" s="31">
        <f>F321/E321*100</f>
        <v>73.39873667983187</v>
      </c>
      <c r="H321" s="137"/>
      <c r="I321" s="2"/>
      <c r="J321" s="16"/>
      <c r="K321" s="14"/>
    </row>
    <row r="322" spans="1:11" ht="19.5" customHeight="1">
      <c r="A322" s="134"/>
      <c r="B322" s="132"/>
      <c r="C322" s="139"/>
      <c r="D322" s="24" t="s">
        <v>18</v>
      </c>
      <c r="E322" s="88">
        <f t="shared" si="12"/>
        <v>973057064.74</v>
      </c>
      <c r="F322" s="88">
        <f t="shared" si="12"/>
        <v>665786513.1400001</v>
      </c>
      <c r="G322" s="31">
        <f>F322/E322*100</f>
        <v>68.42214472980551</v>
      </c>
      <c r="H322" s="137"/>
      <c r="I322" s="2"/>
      <c r="J322" s="17"/>
      <c r="K322" s="14"/>
    </row>
    <row r="323" spans="1:11" ht="18.75" customHeight="1">
      <c r="A323" s="134"/>
      <c r="B323" s="132"/>
      <c r="C323" s="139"/>
      <c r="D323" s="24" t="s">
        <v>19</v>
      </c>
      <c r="E323" s="88">
        <f t="shared" si="12"/>
        <v>44365938.69</v>
      </c>
      <c r="F323" s="88">
        <f t="shared" si="12"/>
        <v>3610649.46</v>
      </c>
      <c r="G323" s="31">
        <f>F323/E323*100</f>
        <v>8.138336675864888</v>
      </c>
      <c r="H323" s="137"/>
      <c r="I323" s="2"/>
      <c r="J323" s="17"/>
      <c r="K323" s="14"/>
    </row>
    <row r="324" spans="1:11" ht="19.5" customHeight="1" thickBot="1">
      <c r="A324" s="135"/>
      <c r="B324" s="133"/>
      <c r="C324" s="140"/>
      <c r="D324" s="47" t="s">
        <v>21</v>
      </c>
      <c r="E324" s="91">
        <f t="shared" si="12"/>
        <v>136936987.09</v>
      </c>
      <c r="F324" s="91">
        <f t="shared" si="12"/>
        <v>87041289.50999999</v>
      </c>
      <c r="G324" s="39">
        <f>F324/E324*100</f>
        <v>63.56302366488702</v>
      </c>
      <c r="H324" s="138"/>
      <c r="I324" s="2"/>
      <c r="J324" s="122"/>
      <c r="K324" s="122"/>
    </row>
    <row r="325" spans="1:11" ht="15" customHeight="1">
      <c r="A325" s="66"/>
      <c r="B325" s="67"/>
      <c r="C325" s="66"/>
      <c r="D325" s="68"/>
      <c r="E325" s="7"/>
      <c r="F325" s="7"/>
      <c r="G325" s="69"/>
      <c r="H325" s="70"/>
      <c r="I325" s="2"/>
      <c r="J325" s="2"/>
      <c r="K325" s="14"/>
    </row>
    <row r="326" spans="1:11" ht="15" customHeight="1">
      <c r="A326" s="66"/>
      <c r="B326" s="67"/>
      <c r="C326" s="66"/>
      <c r="D326" s="68"/>
      <c r="E326" s="7"/>
      <c r="F326" s="7"/>
      <c r="G326" s="69"/>
      <c r="H326" s="70"/>
      <c r="I326" s="2"/>
      <c r="J326" s="2"/>
      <c r="K326" s="14"/>
    </row>
    <row r="327" spans="1:11" ht="15" customHeight="1">
      <c r="A327" s="66"/>
      <c r="B327" s="67"/>
      <c r="C327" s="66"/>
      <c r="D327" s="68"/>
      <c r="E327" s="7"/>
      <c r="F327" s="7"/>
      <c r="G327" s="69"/>
      <c r="H327" s="70"/>
      <c r="J327" s="14"/>
      <c r="K327" s="14"/>
    </row>
    <row r="328" spans="1:11" ht="15" customHeight="1">
      <c r="A328" s="66"/>
      <c r="B328" s="67"/>
      <c r="C328" s="66"/>
      <c r="D328" s="68"/>
      <c r="E328" s="7"/>
      <c r="F328" s="7"/>
      <c r="G328" s="69"/>
      <c r="H328" s="70"/>
      <c r="I328" s="2"/>
      <c r="J328" s="14"/>
      <c r="K328" s="14"/>
    </row>
    <row r="329" spans="1:11" ht="15" customHeight="1">
      <c r="A329" s="66"/>
      <c r="B329" s="67"/>
      <c r="C329" s="66"/>
      <c r="D329" s="68"/>
      <c r="E329" s="7"/>
      <c r="F329" s="7"/>
      <c r="G329" s="69"/>
      <c r="H329" s="70"/>
      <c r="J329" s="14"/>
      <c r="K329" s="14"/>
    </row>
    <row r="330" spans="6:11" ht="15" customHeight="1">
      <c r="F330" s="2"/>
      <c r="G330" s="2"/>
      <c r="H330" s="71"/>
      <c r="J330" s="14"/>
      <c r="K330" s="14"/>
    </row>
    <row r="331" spans="5:9" ht="15" customHeight="1">
      <c r="E331" s="109"/>
      <c r="F331" s="109"/>
      <c r="G331" s="2"/>
      <c r="H331" s="71"/>
      <c r="I331" s="2"/>
    </row>
    <row r="332" spans="6:9" ht="15" customHeight="1">
      <c r="F332" s="2"/>
      <c r="G332" s="2"/>
      <c r="H332" s="71"/>
      <c r="I332" s="2"/>
    </row>
    <row r="333" spans="5:9" ht="15" customHeight="1">
      <c r="E333" s="2"/>
      <c r="F333" s="2"/>
      <c r="G333" s="2"/>
      <c r="H333" s="71"/>
      <c r="I333" s="2"/>
    </row>
    <row r="334" spans="6:8" ht="15" customHeight="1">
      <c r="F334" s="2"/>
      <c r="G334" s="2"/>
      <c r="H334" s="71"/>
    </row>
    <row r="335" spans="6:8" ht="15" customHeight="1">
      <c r="F335" s="2"/>
      <c r="G335" s="2"/>
      <c r="H335" s="71"/>
    </row>
    <row r="336" spans="6:8" ht="15" customHeight="1">
      <c r="F336" s="2"/>
      <c r="G336" s="2"/>
      <c r="H336" s="71"/>
    </row>
    <row r="337" spans="6:8" ht="15" customHeight="1">
      <c r="F337" s="2"/>
      <c r="G337" s="2"/>
      <c r="H337" s="71"/>
    </row>
    <row r="338" spans="6:8" ht="15" customHeight="1">
      <c r="F338" s="2"/>
      <c r="G338" s="2"/>
      <c r="H338" s="71"/>
    </row>
    <row r="339" spans="6:8" ht="15" customHeight="1">
      <c r="F339" s="2"/>
      <c r="G339" s="2"/>
      <c r="H339" s="71"/>
    </row>
    <row r="340" spans="6:8" ht="15" customHeight="1">
      <c r="F340" s="2"/>
      <c r="G340" s="2"/>
      <c r="H340" s="71"/>
    </row>
    <row r="341" spans="6:8" ht="15" customHeight="1">
      <c r="F341" s="2"/>
      <c r="G341" s="2"/>
      <c r="H341" s="71"/>
    </row>
    <row r="342" spans="6:8" ht="15" customHeight="1">
      <c r="F342" s="2"/>
      <c r="G342" s="2"/>
      <c r="H342" s="71"/>
    </row>
    <row r="343" spans="6:8" ht="15" customHeight="1">
      <c r="F343" s="2"/>
      <c r="G343" s="2"/>
      <c r="H343" s="71"/>
    </row>
    <row r="344" spans="6:8" ht="15" customHeight="1">
      <c r="F344" s="2"/>
      <c r="G344" s="2"/>
      <c r="H344" s="71"/>
    </row>
    <row r="345" spans="6:8" ht="15" customHeight="1">
      <c r="F345" s="2"/>
      <c r="G345" s="2"/>
      <c r="H345" s="71"/>
    </row>
    <row r="346" spans="6:8" ht="15" customHeight="1">
      <c r="F346" s="2"/>
      <c r="G346" s="2"/>
      <c r="H346" s="71"/>
    </row>
    <row r="347" spans="6:8" ht="15" customHeight="1">
      <c r="F347" s="2"/>
      <c r="G347" s="2"/>
      <c r="H347" s="71"/>
    </row>
    <row r="348" spans="6:8" ht="15" customHeight="1">
      <c r="F348" s="2"/>
      <c r="G348" s="2"/>
      <c r="H348" s="71"/>
    </row>
    <row r="349" spans="6:8" ht="15" customHeight="1">
      <c r="F349" s="2"/>
      <c r="G349" s="2"/>
      <c r="H349" s="71"/>
    </row>
    <row r="350" spans="6:8" ht="15" customHeight="1">
      <c r="F350" s="2"/>
      <c r="G350" s="2"/>
      <c r="H350" s="71"/>
    </row>
    <row r="351" spans="6:8" ht="15" customHeight="1">
      <c r="F351" s="2"/>
      <c r="G351" s="2"/>
      <c r="H351" s="71"/>
    </row>
    <row r="352" spans="6:8" ht="15" customHeight="1">
      <c r="F352" s="2"/>
      <c r="G352" s="2"/>
      <c r="H352" s="71"/>
    </row>
    <row r="353" spans="6:8" ht="15" customHeight="1">
      <c r="F353" s="2"/>
      <c r="G353" s="2"/>
      <c r="H353" s="71"/>
    </row>
    <row r="354" spans="6:8" ht="15" customHeight="1">
      <c r="F354" s="2"/>
      <c r="G354" s="2"/>
      <c r="H354" s="71"/>
    </row>
    <row r="355" spans="6:8" ht="15" customHeight="1">
      <c r="F355" s="2"/>
      <c r="G355" s="2"/>
      <c r="H355" s="71"/>
    </row>
    <row r="356" spans="6:8" ht="15" customHeight="1">
      <c r="F356" s="2"/>
      <c r="G356" s="2"/>
      <c r="H356" s="71"/>
    </row>
    <row r="357" spans="6:8" ht="15" customHeight="1">
      <c r="F357" s="2"/>
      <c r="G357" s="2"/>
      <c r="H357" s="71"/>
    </row>
    <row r="358" spans="6:8" ht="15" customHeight="1">
      <c r="F358" s="2"/>
      <c r="G358" s="2"/>
      <c r="H358" s="71"/>
    </row>
    <row r="359" spans="6:8" ht="15" customHeight="1">
      <c r="F359" s="2"/>
      <c r="G359" s="2"/>
      <c r="H359" s="71"/>
    </row>
    <row r="360" spans="6:8" ht="15" customHeight="1">
      <c r="F360" s="2"/>
      <c r="G360" s="2"/>
      <c r="H360" s="71"/>
    </row>
    <row r="361" spans="6:8" ht="15" customHeight="1">
      <c r="F361" s="2"/>
      <c r="G361" s="2"/>
      <c r="H361" s="71"/>
    </row>
    <row r="362" spans="6:8" ht="15" customHeight="1">
      <c r="F362" s="2"/>
      <c r="G362" s="2"/>
      <c r="H362" s="71"/>
    </row>
    <row r="363" spans="6:8" ht="15" customHeight="1">
      <c r="F363" s="2"/>
      <c r="G363" s="2"/>
      <c r="H363" s="71"/>
    </row>
    <row r="364" spans="6:8" ht="15" customHeight="1">
      <c r="F364" s="2"/>
      <c r="G364" s="2"/>
      <c r="H364" s="71"/>
    </row>
    <row r="365" spans="6:8" ht="15" customHeight="1">
      <c r="F365" s="2"/>
      <c r="G365" s="2"/>
      <c r="H365" s="71"/>
    </row>
    <row r="366" spans="6:8" ht="15" customHeight="1">
      <c r="F366" s="2"/>
      <c r="G366" s="2"/>
      <c r="H366" s="71"/>
    </row>
    <row r="367" spans="6:8" ht="15" customHeight="1">
      <c r="F367" s="2"/>
      <c r="G367" s="2"/>
      <c r="H367" s="71"/>
    </row>
    <row r="368" spans="6:8" ht="15" customHeight="1">
      <c r="F368" s="2"/>
      <c r="G368" s="2"/>
      <c r="H368" s="71"/>
    </row>
    <row r="369" spans="6:8" ht="15" customHeight="1">
      <c r="F369" s="2"/>
      <c r="G369" s="2"/>
      <c r="H369" s="71"/>
    </row>
    <row r="370" ht="15" customHeight="1">
      <c r="H370" s="71"/>
    </row>
    <row r="371" ht="15" customHeight="1">
      <c r="H371" s="71"/>
    </row>
    <row r="372" ht="15" customHeight="1">
      <c r="H372" s="71"/>
    </row>
    <row r="373" ht="15" customHeight="1">
      <c r="H373" s="71"/>
    </row>
    <row r="374" ht="15" customHeight="1">
      <c r="H374" s="71"/>
    </row>
    <row r="375" ht="15" customHeight="1">
      <c r="H375" s="71"/>
    </row>
    <row r="376" ht="15" customHeight="1">
      <c r="H376" s="71"/>
    </row>
    <row r="377" ht="15" customHeight="1">
      <c r="H377" s="71"/>
    </row>
    <row r="378" ht="15" customHeight="1">
      <c r="H378" s="71"/>
    </row>
    <row r="379" ht="15" customHeight="1">
      <c r="H379" s="71"/>
    </row>
    <row r="380" ht="15.75">
      <c r="H380" s="71"/>
    </row>
    <row r="381" ht="15.75">
      <c r="H381" s="71"/>
    </row>
    <row r="382" ht="15.75">
      <c r="H382" s="71"/>
    </row>
    <row r="383" ht="15.75">
      <c r="H383" s="71"/>
    </row>
    <row r="384" ht="15.75">
      <c r="H384" s="71"/>
    </row>
    <row r="385" ht="15.75">
      <c r="H385" s="71"/>
    </row>
    <row r="386" ht="15.75">
      <c r="H386" s="71"/>
    </row>
    <row r="387" ht="15.75">
      <c r="H387" s="71"/>
    </row>
    <row r="388" ht="15.75">
      <c r="H388" s="71"/>
    </row>
    <row r="389" ht="15.75">
      <c r="H389" s="71"/>
    </row>
    <row r="390" ht="15.75">
      <c r="H390" s="71"/>
    </row>
    <row r="391" ht="15.75">
      <c r="H391" s="71"/>
    </row>
    <row r="392" ht="15.75">
      <c r="H392" s="71"/>
    </row>
    <row r="393" ht="15.75">
      <c r="H393" s="71"/>
    </row>
    <row r="394" ht="15.75">
      <c r="H394" s="71"/>
    </row>
    <row r="395" ht="15.75">
      <c r="H395" s="71"/>
    </row>
    <row r="396" ht="15.75">
      <c r="H396" s="71"/>
    </row>
    <row r="397" ht="15.75">
      <c r="H397" s="71"/>
    </row>
    <row r="398" ht="15.75">
      <c r="H398" s="71"/>
    </row>
    <row r="399" ht="15.75">
      <c r="H399" s="71"/>
    </row>
    <row r="400" ht="15.75">
      <c r="H400" s="71"/>
    </row>
    <row r="401" ht="15.75">
      <c r="H401" s="71"/>
    </row>
    <row r="402" ht="15.75">
      <c r="H402" s="71"/>
    </row>
    <row r="403" ht="15.75">
      <c r="H403" s="71"/>
    </row>
    <row r="404" ht="15.75">
      <c r="H404" s="71"/>
    </row>
    <row r="405" ht="15.75">
      <c r="H405" s="71"/>
    </row>
    <row r="406" ht="15.75">
      <c r="H406" s="71"/>
    </row>
    <row r="407" ht="15.75">
      <c r="H407" s="71"/>
    </row>
    <row r="408" ht="15.75">
      <c r="H408" s="71"/>
    </row>
    <row r="409" ht="15.75">
      <c r="H409" s="71"/>
    </row>
    <row r="410" ht="15.75">
      <c r="H410" s="71"/>
    </row>
    <row r="411" ht="15.75">
      <c r="H411" s="71"/>
    </row>
    <row r="412" ht="15.75">
      <c r="H412" s="71"/>
    </row>
    <row r="413" ht="15.75">
      <c r="H413" s="71"/>
    </row>
    <row r="414" ht="15.75">
      <c r="H414" s="71"/>
    </row>
    <row r="415" ht="15.75">
      <c r="H415" s="71"/>
    </row>
    <row r="416" ht="15.75">
      <c r="H416" s="71"/>
    </row>
    <row r="417" ht="15.75">
      <c r="H417" s="71"/>
    </row>
    <row r="418" ht="15.75">
      <c r="H418" s="71"/>
    </row>
    <row r="419" ht="15.75">
      <c r="H419" s="71"/>
    </row>
    <row r="420" ht="15.75">
      <c r="H420" s="71"/>
    </row>
    <row r="421" ht="15.75">
      <c r="H421" s="71"/>
    </row>
    <row r="422" ht="15.75">
      <c r="H422" s="71"/>
    </row>
    <row r="423" ht="15.75">
      <c r="H423" s="71"/>
    </row>
    <row r="424" ht="15.75">
      <c r="H424" s="71"/>
    </row>
    <row r="425" ht="15.75">
      <c r="H425" s="71"/>
    </row>
    <row r="426" ht="15.75">
      <c r="H426" s="71"/>
    </row>
    <row r="427" ht="15.75">
      <c r="H427" s="71"/>
    </row>
    <row r="428" ht="15.75">
      <c r="H428" s="71"/>
    </row>
    <row r="429" ht="15.75">
      <c r="H429" s="71"/>
    </row>
    <row r="430" ht="15.75">
      <c r="H430" s="71"/>
    </row>
    <row r="431" ht="15.75">
      <c r="H431" s="71"/>
    </row>
    <row r="432" ht="15.75">
      <c r="H432" s="71"/>
    </row>
    <row r="433" ht="15.75">
      <c r="H433" s="71"/>
    </row>
    <row r="434" ht="15.75">
      <c r="H434" s="71"/>
    </row>
    <row r="435" ht="15.75">
      <c r="H435" s="71"/>
    </row>
    <row r="436" ht="15.75">
      <c r="H436" s="71"/>
    </row>
    <row r="437" ht="15.75">
      <c r="H437" s="71"/>
    </row>
    <row r="438" ht="15.75">
      <c r="H438" s="71"/>
    </row>
    <row r="439" ht="15.75">
      <c r="H439" s="71"/>
    </row>
    <row r="440" ht="15.75">
      <c r="H440" s="71"/>
    </row>
    <row r="441" ht="15.75">
      <c r="H441" s="71"/>
    </row>
    <row r="442" ht="15.75">
      <c r="H442" s="71"/>
    </row>
    <row r="443" ht="15.75">
      <c r="H443" s="71"/>
    </row>
    <row r="444" ht="15.75">
      <c r="H444" s="71"/>
    </row>
    <row r="445" ht="15.75">
      <c r="H445" s="71"/>
    </row>
    <row r="446" ht="15.75">
      <c r="H446" s="71"/>
    </row>
    <row r="447" ht="15.75">
      <c r="H447" s="71"/>
    </row>
    <row r="448" ht="15.75">
      <c r="H448" s="71"/>
    </row>
    <row r="449" ht="15.75">
      <c r="H449" s="71"/>
    </row>
    <row r="450" ht="15.75">
      <c r="H450" s="71"/>
    </row>
    <row r="451" ht="15.75">
      <c r="H451" s="71"/>
    </row>
    <row r="452" ht="15.75">
      <c r="H452" s="71"/>
    </row>
    <row r="453" ht="15.75">
      <c r="H453" s="71"/>
    </row>
    <row r="454" ht="15.75">
      <c r="H454" s="71"/>
    </row>
    <row r="455" ht="15.75">
      <c r="H455" s="71"/>
    </row>
    <row r="456" ht="15.75">
      <c r="H456" s="71"/>
    </row>
    <row r="457" ht="15.75">
      <c r="H457" s="71"/>
    </row>
    <row r="458" ht="15.75">
      <c r="H458" s="71"/>
    </row>
    <row r="459" ht="15.75">
      <c r="H459" s="71"/>
    </row>
    <row r="460" ht="15.75">
      <c r="H460" s="71"/>
    </row>
    <row r="461" ht="15.75">
      <c r="H461" s="71"/>
    </row>
    <row r="462" ht="15.75">
      <c r="H462" s="71"/>
    </row>
    <row r="463" ht="15.75">
      <c r="H463" s="71"/>
    </row>
    <row r="464" ht="15.75">
      <c r="H464" s="71"/>
    </row>
  </sheetData>
  <sheetProtection/>
  <mergeCells count="233">
    <mergeCell ref="A165:A169"/>
    <mergeCell ref="B165:B169"/>
    <mergeCell ref="C165:C169"/>
    <mergeCell ref="B44:B48"/>
    <mergeCell ref="B54:B58"/>
    <mergeCell ref="A60:A61"/>
    <mergeCell ref="B60:B61"/>
    <mergeCell ref="A150:A154"/>
    <mergeCell ref="A92:A96"/>
    <mergeCell ref="A141:A145"/>
    <mergeCell ref="A89:A90"/>
    <mergeCell ref="B141:B145"/>
    <mergeCell ref="B92:B96"/>
    <mergeCell ref="A118:A119"/>
    <mergeCell ref="A155:A159"/>
    <mergeCell ref="C155:C159"/>
    <mergeCell ref="B160:B164"/>
    <mergeCell ref="A160:A164"/>
    <mergeCell ref="C160:C164"/>
    <mergeCell ref="B118:B119"/>
    <mergeCell ref="H68:H72"/>
    <mergeCell ref="A49:A53"/>
    <mergeCell ref="A29:A33"/>
    <mergeCell ref="A26:A27"/>
    <mergeCell ref="A44:A48"/>
    <mergeCell ref="A39:A43"/>
    <mergeCell ref="A34:A38"/>
    <mergeCell ref="B26:B27"/>
    <mergeCell ref="C26:C27"/>
    <mergeCell ref="B68:B72"/>
    <mergeCell ref="A20:A24"/>
    <mergeCell ref="B20:B24"/>
    <mergeCell ref="C20:C24"/>
    <mergeCell ref="H20:H24"/>
    <mergeCell ref="A63:A67"/>
    <mergeCell ref="B63:B67"/>
    <mergeCell ref="H26:H27"/>
    <mergeCell ref="A54:A58"/>
    <mergeCell ref="B34:B38"/>
    <mergeCell ref="B39:B43"/>
    <mergeCell ref="B29:B33"/>
    <mergeCell ref="C60:C61"/>
    <mergeCell ref="D60:F60"/>
    <mergeCell ref="G60:G61"/>
    <mergeCell ref="H60:H61"/>
    <mergeCell ref="H34:H38"/>
    <mergeCell ref="H44:H48"/>
    <mergeCell ref="D89:F89"/>
    <mergeCell ref="G89:G90"/>
    <mergeCell ref="H78:H82"/>
    <mergeCell ref="H73:H77"/>
    <mergeCell ref="A242:A246"/>
    <mergeCell ref="A213:A217"/>
    <mergeCell ref="A175:A179"/>
    <mergeCell ref="A199:A203"/>
    <mergeCell ref="B189:B193"/>
    <mergeCell ref="B213:B217"/>
    <mergeCell ref="B242:B246"/>
    <mergeCell ref="A210:A211"/>
    <mergeCell ref="A239:A240"/>
    <mergeCell ref="B194:B198"/>
    <mergeCell ref="G118:G119"/>
    <mergeCell ref="H194:H198"/>
    <mergeCell ref="H189:H193"/>
    <mergeCell ref="H102:H106"/>
    <mergeCell ref="H118:H119"/>
    <mergeCell ref="H107:H111"/>
    <mergeCell ref="H112:H116"/>
    <mergeCell ref="H121:H125"/>
    <mergeCell ref="B112:B116"/>
    <mergeCell ref="A147:A148"/>
    <mergeCell ref="H89:H90"/>
    <mergeCell ref="B15:B19"/>
    <mergeCell ref="C49:C53"/>
    <mergeCell ref="B49:B53"/>
    <mergeCell ref="H49:H53"/>
    <mergeCell ref="B175:B179"/>
    <mergeCell ref="B257:B261"/>
    <mergeCell ref="B247:B251"/>
    <mergeCell ref="B252:B256"/>
    <mergeCell ref="D26:F26"/>
    <mergeCell ref="C29:C33"/>
    <mergeCell ref="H15:H19"/>
    <mergeCell ref="H39:H43"/>
    <mergeCell ref="G26:G27"/>
    <mergeCell ref="C34:C38"/>
    <mergeCell ref="C44:C48"/>
    <mergeCell ref="C39:C43"/>
    <mergeCell ref="H29:H33"/>
    <mergeCell ref="C54:C58"/>
    <mergeCell ref="C63:C67"/>
    <mergeCell ref="H63:H67"/>
    <mergeCell ref="H54:H58"/>
    <mergeCell ref="H83:H87"/>
    <mergeCell ref="H92:H96"/>
    <mergeCell ref="D2:F2"/>
    <mergeCell ref="B5:B9"/>
    <mergeCell ref="G2:G3"/>
    <mergeCell ref="A5:A9"/>
    <mergeCell ref="H10:H14"/>
    <mergeCell ref="H2:H3"/>
    <mergeCell ref="C5:C9"/>
    <mergeCell ref="B10:B14"/>
    <mergeCell ref="B281:B285"/>
    <mergeCell ref="B136:B140"/>
    <mergeCell ref="B131:B135"/>
    <mergeCell ref="B147:B148"/>
    <mergeCell ref="C147:C148"/>
    <mergeCell ref="C141:C145"/>
    <mergeCell ref="B199:B203"/>
    <mergeCell ref="B218:B222"/>
    <mergeCell ref="B204:B208"/>
    <mergeCell ref="H267:H271"/>
    <mergeCell ref="D239:F239"/>
    <mergeCell ref="G239:G240"/>
    <mergeCell ref="H239:H240"/>
    <mergeCell ref="B239:B240"/>
    <mergeCell ref="B262:B266"/>
    <mergeCell ref="B267:B271"/>
    <mergeCell ref="A1:H1"/>
    <mergeCell ref="H5:H9"/>
    <mergeCell ref="A2:A3"/>
    <mergeCell ref="B2:B3"/>
    <mergeCell ref="C2:C3"/>
    <mergeCell ref="B286:B290"/>
    <mergeCell ref="C242:C246"/>
    <mergeCell ref="B102:B106"/>
    <mergeCell ref="B126:B130"/>
    <mergeCell ref="B155:B159"/>
    <mergeCell ref="B107:B111"/>
    <mergeCell ref="B150:B154"/>
    <mergeCell ref="B170:B174"/>
    <mergeCell ref="C118:C119"/>
    <mergeCell ref="B210:B211"/>
    <mergeCell ref="C175:C179"/>
    <mergeCell ref="B73:B77"/>
    <mergeCell ref="B78:B82"/>
    <mergeCell ref="B83:B87"/>
    <mergeCell ref="B121:B125"/>
    <mergeCell ref="B89:B90"/>
    <mergeCell ref="B97:B101"/>
    <mergeCell ref="C89:C90"/>
    <mergeCell ref="C92:C96"/>
    <mergeCell ref="J281:J284"/>
    <mergeCell ref="H262:H266"/>
    <mergeCell ref="C213:C217"/>
    <mergeCell ref="L246:M246"/>
    <mergeCell ref="B228:B232"/>
    <mergeCell ref="H281:H285"/>
    <mergeCell ref="H252:H256"/>
    <mergeCell ref="H213:H217"/>
    <mergeCell ref="H242:H246"/>
    <mergeCell ref="H223:H227"/>
    <mergeCell ref="H247:H251"/>
    <mergeCell ref="H233:H237"/>
    <mergeCell ref="H228:H232"/>
    <mergeCell ref="B276:B280"/>
    <mergeCell ref="H97:H101"/>
    <mergeCell ref="D118:F118"/>
    <mergeCell ref="H126:H130"/>
    <mergeCell ref="H131:H135"/>
    <mergeCell ref="H150:H154"/>
    <mergeCell ref="H184:H188"/>
    <mergeCell ref="C210:C211"/>
    <mergeCell ref="D210:F210"/>
    <mergeCell ref="G210:G211"/>
    <mergeCell ref="H210:H211"/>
    <mergeCell ref="H155:H159"/>
    <mergeCell ref="H160:H164"/>
    <mergeCell ref="H165:H169"/>
    <mergeCell ref="A204:A208"/>
    <mergeCell ref="A181:A182"/>
    <mergeCell ref="H286:H290"/>
    <mergeCell ref="H257:H261"/>
    <mergeCell ref="H276:H280"/>
    <mergeCell ref="B291:B295"/>
    <mergeCell ref="C291:C295"/>
    <mergeCell ref="H218:H222"/>
    <mergeCell ref="K98:K101"/>
    <mergeCell ref="I176:J177"/>
    <mergeCell ref="J204:J208"/>
    <mergeCell ref="C170:C174"/>
    <mergeCell ref="H170:H174"/>
    <mergeCell ref="C150:C154"/>
    <mergeCell ref="G181:G182"/>
    <mergeCell ref="C181:C182"/>
    <mergeCell ref="H199:H203"/>
    <mergeCell ref="H204:H208"/>
    <mergeCell ref="D147:F147"/>
    <mergeCell ref="G147:G148"/>
    <mergeCell ref="H147:H148"/>
    <mergeCell ref="D181:F181"/>
    <mergeCell ref="H136:H140"/>
    <mergeCell ref="H141:H145"/>
    <mergeCell ref="B184:B188"/>
    <mergeCell ref="B181:B182"/>
    <mergeCell ref="H181:H182"/>
    <mergeCell ref="B310:B314"/>
    <mergeCell ref="C310:C314"/>
    <mergeCell ref="B223:B227"/>
    <mergeCell ref="H291:H295"/>
    <mergeCell ref="B307:B308"/>
    <mergeCell ref="C307:C308"/>
    <mergeCell ref="D307:F307"/>
    <mergeCell ref="G307:G308"/>
    <mergeCell ref="H307:H308"/>
    <mergeCell ref="B296:B300"/>
    <mergeCell ref="C296:C300"/>
    <mergeCell ref="C239:C240"/>
    <mergeCell ref="A170:A174"/>
    <mergeCell ref="B233:B237"/>
    <mergeCell ref="H301:H305"/>
    <mergeCell ref="A291:A295"/>
    <mergeCell ref="H296:H300"/>
    <mergeCell ref="J324:K324"/>
    <mergeCell ref="B315:B319"/>
    <mergeCell ref="A296:A300"/>
    <mergeCell ref="B301:B305"/>
    <mergeCell ref="C301:C305"/>
    <mergeCell ref="B320:B324"/>
    <mergeCell ref="A320:A324"/>
    <mergeCell ref="H320:H324"/>
    <mergeCell ref="C320:C324"/>
    <mergeCell ref="A307:A308"/>
    <mergeCell ref="A273:A274"/>
    <mergeCell ref="B273:B274"/>
    <mergeCell ref="C273:C274"/>
    <mergeCell ref="D273:F273"/>
    <mergeCell ref="G273:G274"/>
    <mergeCell ref="H273:H274"/>
    <mergeCell ref="H310:H314"/>
    <mergeCell ref="H315:H319"/>
    <mergeCell ref="H175:H179"/>
  </mergeCells>
  <printOptions/>
  <pageMargins left="0.1968503937007874" right="0" top="0.03937007874015748" bottom="0.15748031496062992" header="0.28" footer="0.196850393700787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Oksana_d</dc:creator>
  <cp:keywords/>
  <dc:description/>
  <cp:lastModifiedBy>Полянина Александра Александровна</cp:lastModifiedBy>
  <cp:lastPrinted>2018-11-06T12:53:57Z</cp:lastPrinted>
  <dcterms:created xsi:type="dcterms:W3CDTF">2009-02-17T08:54:58Z</dcterms:created>
  <dcterms:modified xsi:type="dcterms:W3CDTF">2018-11-08T11:48:38Z</dcterms:modified>
  <cp:category/>
  <cp:version/>
  <cp:contentType/>
  <cp:contentStatus/>
</cp:coreProperties>
</file>