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март 2024" sheetId="1" r:id="rId1"/>
  </sheets>
  <definedNames>
    <definedName name="_xlnm.Print_Titles" localSheetId="0">'анализ январь-март 2024'!$6:$7</definedName>
    <definedName name="_xlnm.Print_Area" localSheetId="0">'анализ январь-март 2024'!$A$1:$F$129</definedName>
  </definedNames>
  <calcPr fullCalcOnLoad="1"/>
</workbook>
</file>

<file path=xl/sharedStrings.xml><?xml version="1.0" encoding="utf-8"?>
<sst xmlns="http://schemas.openxmlformats.org/spreadsheetml/2006/main" count="398" uniqueCount="379">
  <si>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</si>
  <si>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</si>
  <si>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</si>
  <si>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</si>
  <si>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</si>
  <si>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</si>
  <si>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</si>
  <si>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</si>
  <si>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</si>
  <si>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</si>
  <si>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</si>
  <si>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</si>
  <si>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</si>
  <si>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</si>
  <si>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</si>
  <si>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</si>
  <si>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</si>
  <si>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</si>
  <si>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</si>
  <si>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</si>
  <si>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</si>
  <si>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</si>
  <si>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</si>
  <si>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</si>
  <si>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</si>
  <si>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</si>
  <si>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</si>
  <si>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</si>
  <si>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</si>
  <si>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</si>
  <si>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</si>
  <si>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</si>
  <si>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</si>
  <si>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</si>
  <si>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</si>
  <si>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</si>
  <si>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</si>
  <si>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</si>
  <si>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</si>
  <si>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</si>
  <si>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</si>
  <si>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</si>
  <si>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</si>
  <si>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</si>
  <si>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</si>
  <si>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</si>
  <si>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</si>
  <si>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</si>
  <si>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</si>
  <si>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</si>
  <si>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</si>
  <si>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</si>
  <si>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</si>
  <si>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</si>
  <si>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</si>
  <si>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</si>
  <si>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</si>
  <si>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</si>
  <si>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</si>
  <si>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</si>
  <si>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</si>
  <si>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</si>
  <si>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</si>
  <si>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</si>
  <si>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</si>
  <si>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</si>
  <si>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</si>
  <si>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</si>
  <si>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</si>
  <si>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</si>
  <si>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</si>
  <si>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</si>
  <si>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</si>
  <si>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</si>
  <si>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</si>
  <si>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</si>
  <si>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</si>
  <si>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</si>
  <si>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</si>
  <si>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</si>
  <si>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</si>
  <si>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</si>
  <si>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</si>
  <si>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</si>
  <si>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</si>
  <si>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</si>
  <si>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</si>
  <si>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</si>
  <si>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</si>
  <si>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</si>
  <si>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</si>
  <si>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</si>
  <si>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</si>
  <si>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</si>
  <si>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</si>
  <si>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</si>
  <si>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</si>
  <si>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</si>
  <si>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</si>
  <si>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</si>
  <si>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</si>
  <si>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</si>
  <si>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</si>
  <si>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</si>
  <si>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</si>
  <si>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</si>
  <si>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</si>
  <si>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</si>
  <si>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</si>
  <si>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</si>
  <si>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</si>
  <si>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</si>
  <si>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</si>
  <si>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</si>
  <si>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</si>
  <si>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</si>
  <si>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</si>
  <si>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</si>
  <si>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</si>
  <si>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</si>
  <si>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</si>
  <si>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</si>
  <si>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</si>
  <si>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</si>
  <si>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</si>
  <si>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</si>
  <si>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</si>
  <si>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</si>
  <si>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</si>
  <si>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</si>
  <si>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</si>
  <si>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</si>
  <si>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</si>
  <si>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</si>
  <si>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</si>
  <si>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</si>
  <si>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</si>
  <si>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</si>
  <si>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</si>
  <si>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</si>
  <si>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</si>
  <si>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</si>
  <si>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</si>
  <si>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</si>
  <si>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</si>
  <si>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</si>
  <si>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</si>
  <si>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</si>
  <si>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</si>
  <si>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</si>
  <si>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</si>
  <si>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</si>
  <si>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</si>
  <si>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</si>
  <si>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</si>
  <si>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</si>
  <si>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</si>
  <si>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</si>
  <si>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</si>
  <si>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</si>
  <si>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</si>
  <si>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</si>
  <si>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</si>
  <si>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</si>
  <si>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</si>
  <si>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</si>
  <si>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</si>
  <si>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</si>
  <si>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</si>
  <si>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</si>
  <si>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</si>
  <si>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</si>
  <si>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</si>
  <si>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</si>
  <si>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</si>
  <si>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</si>
  <si>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</si>
  <si>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</si>
  <si>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</si>
  <si>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</si>
  <si>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</si>
  <si>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</si>
  <si>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</si>
  <si>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</si>
  <si>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</si>
  <si>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</si>
  <si>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</si>
  <si>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</si>
  <si>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</si>
  <si>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</si>
  <si>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</si>
  <si>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</si>
  <si>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</si>
  <si>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</si>
  <si>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</si>
  <si>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</si>
  <si>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</si>
  <si>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</si>
  <si>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</si>
  <si>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</si>
  <si>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</si>
  <si>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</si>
  <si>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</si>
  <si>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</si>
  <si>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</si>
  <si>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</si>
  <si>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</si>
  <si>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</si>
  <si>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</si>
  <si>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</si>
  <si>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</si>
  <si>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</si>
  <si>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</si>
  <si>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</si>
  <si>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</si>
  <si>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</si>
  <si>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</si>
  <si>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</si>
  <si>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</si>
  <si>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</si>
  <si>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</si>
  <si>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</si>
  <si>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</si>
  <si>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</si>
  <si>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</si>
  <si>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</si>
  <si>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</si>
  <si>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</si>
  <si>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</si>
  <si>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</si>
  <si>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</si>
  <si>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</si>
  <si>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</si>
  <si>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</si>
  <si>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</si>
  <si>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</si>
  <si>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</si>
  <si>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</si>
  <si>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</si>
  <si>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</si>
  <si>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</si>
  <si>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</si>
  <si>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</si>
  <si>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</si>
  <si>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</si>
  <si>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</si>
  <si>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</si>
  <si>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</si>
  <si>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</si>
  <si>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</si>
  <si>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</si>
  <si>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</si>
  <si>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</si>
  <si>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</si>
  <si>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</si>
  <si>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</si>
  <si>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</si>
  <si>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</si>
  <si>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</si>
  <si>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</si>
  <si>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</si>
  <si>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</si>
  <si>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</si>
  <si>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</si>
  <si>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</si>
  <si>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</si>
  <si>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</si>
  <si>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</si>
  <si>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</si>
  <si>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</si>
  <si>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</si>
  <si>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</si>
  <si>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</si>
  <si>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</si>
  <si>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</si>
  <si>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</si>
  <si>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</si>
  <si>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</si>
  <si>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</si>
  <si>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</si>
  <si>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</si>
  <si>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000 2 02 45303 04 0000 150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</si>
  <si>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</si>
  <si>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</si>
  <si>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</si>
  <si>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</si>
  <si>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</si>
  <si>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</si>
  <si>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</si>
  <si>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</si>
  <si>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</si>
  <si>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</si>
  <si>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</si>
  <si>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</si>
  <si>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</si>
  <si>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</si>
  <si>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</si>
  <si>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</si>
  <si>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</si>
  <si>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</si>
  <si>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000 1 16 01080 01 0000 140</t>
  </si>
  <si>
    <t>000 1 16 01083 01 0000 140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</si>
  <si>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</si>
  <si>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</si>
  <si>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</si>
  <si>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</si>
  <si>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</si>
  <si>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</si>
  <si>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</si>
  <si>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000 2 02 45179 00 0000 150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</si>
  <si>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</si>
  <si>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</si>
  <si>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</si>
  <si>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000 1 16 01090 01 0000 140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</si>
  <si>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</si>
  <si>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</si>
  <si>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</si>
  <si>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</si>
  <si>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</si>
  <si>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</si>
  <si>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</si>
  <si>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</si>
  <si>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</si>
  <si>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</si>
  <si>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</si>
  <si>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</si>
  <si>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</si>
  <si>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</si>
  <si>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</si>
  <si>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</si>
  <si>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 в виде дивидендов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</si>
  <si>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</si>
  <si>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</si>
  <si>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</si>
  <si>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</si>
  <si>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</si>
  <si>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</si>
  <si>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</si>
  <si>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</si>
  <si>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000 1 17 15020 04 0000 150</t>
  </si>
  <si>
    <t>Инициативные платежи, зачисляемые в бюджеты городских округов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</si>
  <si>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</si>
  <si>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</si>
  <si>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</si>
  <si>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</si>
  <si>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000 2 02 25213 00 0000 150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</si>
  <si>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</si>
  <si>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</si>
  <si>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</si>
  <si>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000 2 02 25511 00 0000 150</t>
  </si>
  <si>
    <t>Субсидии бюджетам на проведение комплексных кадастровых работ</t>
  </si>
  <si>
    <t>000 2 02 25511 04 0000 150</t>
  </si>
  <si>
    <t>Субсидии бюджетам городских округов на проведение комплексных кадастровых работ</t>
  </si>
  <si>
    <t>000 2 02 25513 00 0000 150</t>
  </si>
  <si>
    <t>Субсидии бюджетам на развитие сети учреждений культурно-досугового типа</t>
  </si>
  <si>
    <t>000 2 02 25513 04 0000 150</t>
  </si>
  <si>
    <t>Субсидии бюджетам городских округов на развитие сети учреждений культурно-досугового типа</t>
  </si>
  <si>
    <t>000 2 02 25750 00 0000 150</t>
  </si>
  <si>
    <t>Субсидии бюджетам на реализацию мероприятий по модернизации школьных систем образования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</si>
  <si>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</si>
  <si>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</si>
  <si>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000 2 02 25555 04 0000 150</t>
  </si>
  <si>
    <t>000 2 02 25555 00 0000 150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</si>
  <si>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</si>
  <si>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</si>
  <si>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</si>
  <si>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</si>
  <si>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</si>
  <si>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000 2 08 04000 04 0000 150</t>
  </si>
  <si>
    <t>Сравнительный анализ поступления доходов местного бюджета ЗАТО Александровск за январь-март 2023 и 2024 годов</t>
  </si>
  <si>
    <t>Исполнение за январь - март 2023 года</t>
  </si>
  <si>
    <t>Отклонение                                                                (стр. 4 - стр. 3)</t>
  </si>
  <si>
    <t>Исполнение за январь - март 2024 года</t>
  </si>
  <si>
    <t>000 2 02 25590 00 0000 150</t>
  </si>
  <si>
    <t>Субсидии бюджетам на техническое оснащение региональных и муниципальных музеев</t>
  </si>
  <si>
    <t>000 2 02 25590 04 0000 150</t>
  </si>
  <si>
    <t>Субсидии бюджетам городских округов на техническое оснащение региональных и муниципальных музеев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</si>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</sst>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0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 horizontal="center" vertical="center"/>
      <protection/>
    </xf>
    <xf numFmtId="0" fontId="22" fillId="25" borderId="10" xfId="53" applyFont="1" applyFill="1" applyBorder="1" applyAlignment="1">
      <alignment vertical="center" wrapText="1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0" fontId="26" fillId="25" borderId="12" xfId="53" applyFont="1" applyFill="1" applyBorder="1" applyAlignment="1">
      <alignment horizontal="left" vertical="center" wrapText="1"/>
      <protection/>
    </xf>
    <xf numFmtId="0" fontId="22" fillId="25" borderId="10" xfId="53" applyFont="1" applyFill="1" applyBorder="1" applyAlignment="1">
      <alignment horizontal="center" vertical="center" wrapText="1"/>
      <protection/>
    </xf>
    <xf numFmtId="49" fontId="22" fillId="25" borderId="12" xfId="53" applyNumberFormat="1" applyFont="1" applyFill="1" applyBorder="1" applyAlignment="1">
      <alignment horizontal="left" vertical="center" wrapText="1"/>
      <protection/>
    </xf>
    <xf numFmtId="49" fontId="26" fillId="25" borderId="12" xfId="53" applyNumberFormat="1" applyFont="1" applyFill="1" applyBorder="1" applyAlignment="1">
      <alignment horizontal="left" vertical="center" wrapText="1"/>
      <protection/>
    </xf>
    <xf numFmtId="0" fontId="26" fillId="25" borderId="12" xfId="0" applyFont="1" applyFill="1" applyBorder="1" applyAlignment="1">
      <alignment horizontal="left" vertical="center" wrapText="1"/>
    </xf>
    <xf numFmtId="49" fontId="22" fillId="25" borderId="12" xfId="0" applyNumberFormat="1" applyFont="1" applyFill="1" applyBorder="1" applyAlignment="1">
      <alignment horizontal="left" vertical="center" wrapText="1"/>
    </xf>
    <xf numFmtId="0" fontId="26" fillId="25" borderId="10" xfId="53" applyFont="1" applyFill="1" applyBorder="1" applyAlignment="1">
      <alignment horizontal="center" vertical="center"/>
      <protection/>
    </xf>
    <xf numFmtId="0" fontId="26" fillId="25" borderId="10" xfId="53" applyFont="1" applyFill="1" applyBorder="1" applyAlignment="1">
      <alignment horizontal="left" vertical="center" wrapText="1"/>
      <protection/>
    </xf>
    <xf numFmtId="0" fontId="22" fillId="25" borderId="10" xfId="53" applyFont="1" applyFill="1" applyBorder="1" applyAlignment="1">
      <alignment horizontal="left" vertical="center" wrapText="1"/>
      <protection/>
    </xf>
    <xf numFmtId="0" fontId="25" fillId="25" borderId="0" xfId="0" applyFont="1" applyFill="1" applyAlignment="1">
      <alignment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10" fontId="22" fillId="28" borderId="10" xfId="58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3"/>
  <sheetViews>
    <sheetView tabSelected="1" workbookViewId="0" topLeftCell="A189">
      <selection activeCell="J109" sqref="J109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2.62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102"/>
      <c r="C1" s="102"/>
      <c r="D1" s="4"/>
      <c r="E1" s="4"/>
      <c r="F1" s="4"/>
    </row>
    <row r="2" spans="2:6" ht="7.5" customHeight="1">
      <c r="B2" s="102"/>
      <c r="C2" s="102"/>
      <c r="D2" s="4"/>
      <c r="E2" s="4"/>
      <c r="F2" s="4"/>
    </row>
    <row r="3" spans="2:6" ht="12.75" hidden="1">
      <c r="B3" s="102"/>
      <c r="C3" s="102"/>
      <c r="D3" s="4"/>
      <c r="E3" s="4"/>
      <c r="F3" s="4"/>
    </row>
    <row r="4" spans="1:6" ht="32.25" customHeight="1">
      <c r="A4" s="103" t="s">
        <v>369</v>
      </c>
      <c r="B4" s="103"/>
      <c r="C4" s="103"/>
      <c r="D4" s="103"/>
      <c r="E4" s="103"/>
      <c r="F4" s="103"/>
    </row>
    <row r="5" spans="2:6" ht="12.75">
      <c r="B5" s="3"/>
      <c r="D5" s="12"/>
      <c r="E5" s="12"/>
      <c r="F5" s="12"/>
    </row>
    <row r="6" spans="1:9" ht="12" customHeight="1">
      <c r="A6" s="101"/>
      <c r="B6" s="101"/>
      <c r="C6" s="101"/>
      <c r="D6" s="101"/>
      <c r="E6" s="101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84</v>
      </c>
      <c r="B8" s="8" t="s">
        <v>85</v>
      </c>
      <c r="C8" s="1" t="s">
        <v>370</v>
      </c>
      <c r="D8" s="1" t="s">
        <v>372</v>
      </c>
      <c r="E8" s="1" t="s">
        <v>371</v>
      </c>
      <c r="F8" s="1" t="s">
        <v>148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86</v>
      </c>
      <c r="B10" s="35" t="s">
        <v>87</v>
      </c>
      <c r="C10" s="36">
        <f>C11+C55</f>
        <v>194239737.87999997</v>
      </c>
      <c r="D10" s="36">
        <f>D11+D55</f>
        <v>178163216.37999997</v>
      </c>
      <c r="E10" s="36">
        <f>D10-C10</f>
        <v>-16076521.5</v>
      </c>
      <c r="F10" s="57">
        <f>D10/C10</f>
        <v>0.9172336120535132</v>
      </c>
      <c r="H10" s="4"/>
    </row>
    <row r="11" spans="1:6" ht="13.5">
      <c r="A11" s="29"/>
      <c r="B11" s="30" t="s">
        <v>88</v>
      </c>
      <c r="C11" s="31">
        <f>C13+C28+C42+C50+C22</f>
        <v>169305841.92999998</v>
      </c>
      <c r="D11" s="31">
        <f>D13+D28+D42+D50+D22</f>
        <v>175290726.34999996</v>
      </c>
      <c r="E11" s="31">
        <f>D11-C11</f>
        <v>5984884.419999987</v>
      </c>
      <c r="F11" s="58">
        <f>D11/C11</f>
        <v>1.0353495446570264</v>
      </c>
    </row>
    <row r="12" spans="1:6" ht="12.75">
      <c r="A12" s="10"/>
      <c r="B12" s="13" t="s">
        <v>89</v>
      </c>
      <c r="C12" s="11"/>
      <c r="D12" s="11"/>
      <c r="E12" s="11"/>
      <c r="F12" s="59"/>
    </row>
    <row r="13" spans="1:6" ht="12.75">
      <c r="A13" s="43" t="s">
        <v>90</v>
      </c>
      <c r="B13" s="44" t="s">
        <v>91</v>
      </c>
      <c r="C13" s="45">
        <f>C14</f>
        <v>158004668.65</v>
      </c>
      <c r="D13" s="45">
        <f>D14</f>
        <v>160427807.82999998</v>
      </c>
      <c r="E13" s="45">
        <f>D13-C13</f>
        <v>2423139.1799999774</v>
      </c>
      <c r="F13" s="60">
        <f aca="true" t="shared" si="0" ref="F13:F27">D13/C13</f>
        <v>1.0153358707733346</v>
      </c>
    </row>
    <row r="14" spans="1:6" ht="12.75">
      <c r="A14" s="14" t="s">
        <v>92</v>
      </c>
      <c r="B14" s="15" t="s">
        <v>93</v>
      </c>
      <c r="C14" s="16">
        <f>C15+C16+C17+C18+C19+C20+C21</f>
        <v>158004668.65</v>
      </c>
      <c r="D14" s="16">
        <f>D15+D16+D17+D18+D19+D20+D21</f>
        <v>160427807.82999998</v>
      </c>
      <c r="E14" s="16">
        <f>D14-C14</f>
        <v>2423139.1799999774</v>
      </c>
      <c r="F14" s="61">
        <f t="shared" si="0"/>
        <v>1.0153358707733346</v>
      </c>
    </row>
    <row r="15" spans="1:6" ht="102">
      <c r="A15" s="8" t="s">
        <v>28</v>
      </c>
      <c r="B15" s="17" t="s">
        <v>330</v>
      </c>
      <c r="C15" s="33">
        <v>157131580.78</v>
      </c>
      <c r="D15" s="33">
        <v>158802921.79</v>
      </c>
      <c r="E15" s="33">
        <f>D15-C15</f>
        <v>1671341.0099999905</v>
      </c>
      <c r="F15" s="62">
        <f aca="true" t="shared" si="1" ref="F15:F20">D15/C15</f>
        <v>1.0106365696933963</v>
      </c>
    </row>
    <row r="16" spans="1:6" ht="118.5" customHeight="1">
      <c r="A16" s="8" t="s">
        <v>29</v>
      </c>
      <c r="B16" s="19" t="s">
        <v>30</v>
      </c>
      <c r="C16" s="33">
        <v>-11312.98</v>
      </c>
      <c r="D16" s="33">
        <v>-3947.06</v>
      </c>
      <c r="E16" s="33">
        <f aca="true" t="shared" si="2" ref="E16:E21">D16-C16</f>
        <v>7365.92</v>
      </c>
      <c r="F16" s="62">
        <f t="shared" si="1"/>
        <v>0.34889657720600586</v>
      </c>
    </row>
    <row r="17" spans="1:6" ht="51">
      <c r="A17" s="37" t="s">
        <v>31</v>
      </c>
      <c r="B17" s="38" t="s">
        <v>32</v>
      </c>
      <c r="C17" s="33">
        <v>148618.26</v>
      </c>
      <c r="D17" s="33">
        <v>417020.28</v>
      </c>
      <c r="E17" s="33">
        <f t="shared" si="2"/>
        <v>268402.02</v>
      </c>
      <c r="F17" s="62">
        <f t="shared" si="1"/>
        <v>2.805982791078297</v>
      </c>
    </row>
    <row r="18" spans="1:6" ht="89.25" hidden="1">
      <c r="A18" s="37" t="s">
        <v>282</v>
      </c>
      <c r="B18" s="38" t="s">
        <v>283</v>
      </c>
      <c r="C18" s="33">
        <v>0</v>
      </c>
      <c r="D18" s="33">
        <v>0</v>
      </c>
      <c r="E18" s="33">
        <f t="shared" si="2"/>
        <v>0</v>
      </c>
      <c r="F18" s="62" t="e">
        <f t="shared" si="1"/>
        <v>#DIV/0!</v>
      </c>
    </row>
    <row r="19" spans="1:6" ht="140.25">
      <c r="A19" s="37" t="s">
        <v>284</v>
      </c>
      <c r="B19" s="38" t="s">
        <v>306</v>
      </c>
      <c r="C19" s="33">
        <v>646919.98</v>
      </c>
      <c r="D19" s="33">
        <v>167675.26</v>
      </c>
      <c r="E19" s="33">
        <f t="shared" si="2"/>
        <v>-479244.72</v>
      </c>
      <c r="F19" s="62">
        <f t="shared" si="1"/>
        <v>0.2591901087983092</v>
      </c>
    </row>
    <row r="20" spans="1:6" ht="51">
      <c r="A20" s="37" t="s">
        <v>304</v>
      </c>
      <c r="B20" s="38" t="s">
        <v>305</v>
      </c>
      <c r="C20" s="33">
        <v>88862.61</v>
      </c>
      <c r="D20" s="33">
        <v>856914.91</v>
      </c>
      <c r="E20" s="33">
        <f t="shared" si="2"/>
        <v>768052.3</v>
      </c>
      <c r="F20" s="62">
        <f t="shared" si="1"/>
        <v>9.643143612369702</v>
      </c>
    </row>
    <row r="21" spans="1:6" ht="51">
      <c r="A21" s="37" t="s">
        <v>328</v>
      </c>
      <c r="B21" s="38" t="s">
        <v>327</v>
      </c>
      <c r="C21" s="33">
        <v>0</v>
      </c>
      <c r="D21" s="33">
        <v>187222.65</v>
      </c>
      <c r="E21" s="33">
        <f t="shared" si="2"/>
        <v>187222.65</v>
      </c>
      <c r="F21" s="62" t="s">
        <v>141</v>
      </c>
    </row>
    <row r="22" spans="1:6" ht="25.5">
      <c r="A22" s="43" t="s">
        <v>33</v>
      </c>
      <c r="B22" s="46" t="s">
        <v>34</v>
      </c>
      <c r="C22" s="45">
        <f>C23</f>
        <v>2416536.1700000004</v>
      </c>
      <c r="D22" s="45">
        <f>D23</f>
        <v>2875780.8500000006</v>
      </c>
      <c r="E22" s="45">
        <f>D22-C22</f>
        <v>459244.68000000017</v>
      </c>
      <c r="F22" s="60">
        <f t="shared" si="0"/>
        <v>1.1900425434145272</v>
      </c>
    </row>
    <row r="23" spans="1:6" ht="38.25">
      <c r="A23" s="14" t="s">
        <v>35</v>
      </c>
      <c r="B23" s="20" t="s">
        <v>36</v>
      </c>
      <c r="C23" s="42">
        <f>C24+C25+C26+C27</f>
        <v>2416536.1700000004</v>
      </c>
      <c r="D23" s="42">
        <f>D24+D25+D26+D27</f>
        <v>2875780.8500000006</v>
      </c>
      <c r="E23" s="16">
        <f>D23-C23</f>
        <v>459244.68000000017</v>
      </c>
      <c r="F23" s="61">
        <f t="shared" si="0"/>
        <v>1.1900425434145272</v>
      </c>
    </row>
    <row r="24" spans="1:8" s="39" customFormat="1" ht="119.25" customHeight="1">
      <c r="A24" s="37" t="s">
        <v>142</v>
      </c>
      <c r="B24" s="38" t="s">
        <v>285</v>
      </c>
      <c r="C24" s="33">
        <v>1242292.14</v>
      </c>
      <c r="D24" s="33">
        <v>1409947.01</v>
      </c>
      <c r="E24" s="33">
        <f>D24-C24</f>
        <v>167654.8700000001</v>
      </c>
      <c r="F24" s="62">
        <f t="shared" si="0"/>
        <v>1.1349560740197553</v>
      </c>
      <c r="H24" s="56"/>
    </row>
    <row r="25" spans="1:8" s="39" customFormat="1" ht="134.25" customHeight="1">
      <c r="A25" s="37" t="s">
        <v>143</v>
      </c>
      <c r="B25" s="38" t="s">
        <v>286</v>
      </c>
      <c r="C25" s="33">
        <v>5098.57</v>
      </c>
      <c r="D25" s="33">
        <v>7418.06</v>
      </c>
      <c r="E25" s="33">
        <f>D25-C25</f>
        <v>2319.4900000000007</v>
      </c>
      <c r="F25" s="62">
        <f t="shared" si="0"/>
        <v>1.454929519453494</v>
      </c>
      <c r="H25" s="56"/>
    </row>
    <row r="26" spans="1:11" s="39" customFormat="1" ht="120.75" customHeight="1">
      <c r="A26" s="37" t="s">
        <v>144</v>
      </c>
      <c r="B26" s="38" t="s">
        <v>287</v>
      </c>
      <c r="C26" s="33">
        <v>1328338.78</v>
      </c>
      <c r="D26" s="33">
        <v>1608109.79</v>
      </c>
      <c r="E26" s="33">
        <f>D26-C26</f>
        <v>279771.01</v>
      </c>
      <c r="F26" s="62">
        <f t="shared" si="0"/>
        <v>1.210617211672462</v>
      </c>
      <c r="K26" s="56"/>
    </row>
    <row r="27" spans="1:6" ht="119.25" customHeight="1">
      <c r="A27" s="8" t="s">
        <v>145</v>
      </c>
      <c r="B27" s="19" t="s">
        <v>288</v>
      </c>
      <c r="C27" s="33">
        <v>-159193.32</v>
      </c>
      <c r="D27" s="33">
        <v>-149694.01</v>
      </c>
      <c r="E27" s="33">
        <f>D27-C27</f>
        <v>9499.309999999998</v>
      </c>
      <c r="F27" s="62">
        <f t="shared" si="0"/>
        <v>0.9403284635310075</v>
      </c>
    </row>
    <row r="28" spans="1:6" ht="12.75">
      <c r="A28" s="43" t="s">
        <v>94</v>
      </c>
      <c r="B28" s="44" t="s">
        <v>95</v>
      </c>
      <c r="C28" s="45">
        <f>C29+C37+C41</f>
        <v>5772417.6899999995</v>
      </c>
      <c r="D28" s="45">
        <f>D29+D37+D41</f>
        <v>7893239.7</v>
      </c>
      <c r="E28" s="45">
        <f>D28-C28</f>
        <v>2120822.0100000007</v>
      </c>
      <c r="F28" s="60">
        <f aca="true" t="shared" si="3" ref="F28:F38">D28/C28</f>
        <v>1.3674061933657473</v>
      </c>
    </row>
    <row r="29" spans="1:6" ht="25.5">
      <c r="A29" s="14" t="s">
        <v>96</v>
      </c>
      <c r="B29" s="21" t="s">
        <v>97</v>
      </c>
      <c r="C29" s="42">
        <f>C30+C33+C36</f>
        <v>6110813.18</v>
      </c>
      <c r="D29" s="42">
        <f>D30+D33+D36</f>
        <v>6989064.09</v>
      </c>
      <c r="E29" s="16">
        <f>D29-C29</f>
        <v>878250.9100000001</v>
      </c>
      <c r="F29" s="61">
        <f>D29/C29</f>
        <v>1.143720792001041</v>
      </c>
    </row>
    <row r="30" spans="1:6" ht="38.25">
      <c r="A30" s="8" t="s">
        <v>37</v>
      </c>
      <c r="B30" s="19" t="s">
        <v>38</v>
      </c>
      <c r="C30" s="33">
        <f>C31+C32</f>
        <v>1282311.59</v>
      </c>
      <c r="D30" s="33">
        <f>D31+D32</f>
        <v>2273324.9</v>
      </c>
      <c r="E30" s="18">
        <f>D30-C30</f>
        <v>991013.3099999998</v>
      </c>
      <c r="F30" s="63">
        <f t="shared" si="3"/>
        <v>1.7728334655385902</v>
      </c>
    </row>
    <row r="31" spans="1:10" ht="38.25">
      <c r="A31" s="8" t="s">
        <v>39</v>
      </c>
      <c r="B31" s="19" t="s">
        <v>38</v>
      </c>
      <c r="C31" s="33">
        <v>1282311.59</v>
      </c>
      <c r="D31" s="33">
        <v>2273324.9</v>
      </c>
      <c r="E31" s="18">
        <f aca="true" t="shared" si="4" ref="E31:E41">D31-C31</f>
        <v>991013.3099999998</v>
      </c>
      <c r="F31" s="63">
        <f t="shared" si="3"/>
        <v>1.7728334655385902</v>
      </c>
      <c r="J31" s="4"/>
    </row>
    <row r="32" spans="1:10" ht="51" hidden="1">
      <c r="A32" s="8" t="s">
        <v>108</v>
      </c>
      <c r="B32" s="19" t="s">
        <v>109</v>
      </c>
      <c r="C32" s="33">
        <v>0</v>
      </c>
      <c r="D32" s="33">
        <v>0</v>
      </c>
      <c r="E32" s="18">
        <f t="shared" si="4"/>
        <v>0</v>
      </c>
      <c r="F32" s="63" t="e">
        <f t="shared" si="3"/>
        <v>#DIV/0!</v>
      </c>
      <c r="J32" s="4"/>
    </row>
    <row r="33" spans="1:10" ht="38.25">
      <c r="A33" s="8" t="s">
        <v>40</v>
      </c>
      <c r="B33" s="19" t="s">
        <v>41</v>
      </c>
      <c r="C33" s="33">
        <f>C34+C35</f>
        <v>4827481.5</v>
      </c>
      <c r="D33" s="33">
        <f>D34+D35</f>
        <v>4711002.02</v>
      </c>
      <c r="E33" s="18">
        <f t="shared" si="4"/>
        <v>-116479.48000000045</v>
      </c>
      <c r="F33" s="63">
        <f t="shared" si="3"/>
        <v>0.9758715843861855</v>
      </c>
      <c r="J33" s="4"/>
    </row>
    <row r="34" spans="1:10" ht="75" customHeight="1">
      <c r="A34" s="8" t="s">
        <v>42</v>
      </c>
      <c r="B34" s="19" t="s">
        <v>289</v>
      </c>
      <c r="C34" s="33">
        <v>4827481.5</v>
      </c>
      <c r="D34" s="33">
        <v>4711002.02</v>
      </c>
      <c r="E34" s="18">
        <f t="shared" si="4"/>
        <v>-116479.48000000045</v>
      </c>
      <c r="F34" s="63">
        <f t="shared" si="3"/>
        <v>0.9758715843861855</v>
      </c>
      <c r="J34" s="4"/>
    </row>
    <row r="35" spans="1:10" ht="63.75" hidden="1">
      <c r="A35" s="8" t="s">
        <v>111</v>
      </c>
      <c r="B35" s="19" t="s">
        <v>110</v>
      </c>
      <c r="C35" s="33">
        <v>0</v>
      </c>
      <c r="D35" s="33">
        <v>0</v>
      </c>
      <c r="E35" s="18">
        <f t="shared" si="4"/>
        <v>0</v>
      </c>
      <c r="F35" s="63" t="e">
        <f t="shared" si="3"/>
        <v>#DIV/0!</v>
      </c>
      <c r="J35" s="4"/>
    </row>
    <row r="36" spans="1:10" ht="38.25">
      <c r="A36" s="8" t="s">
        <v>43</v>
      </c>
      <c r="B36" s="19" t="s">
        <v>137</v>
      </c>
      <c r="C36" s="33">
        <v>1020.09</v>
      </c>
      <c r="D36" s="33">
        <v>4737.17</v>
      </c>
      <c r="E36" s="18">
        <f t="shared" si="4"/>
        <v>3717.08</v>
      </c>
      <c r="F36" s="63">
        <f t="shared" si="3"/>
        <v>4.643874560087835</v>
      </c>
      <c r="J36" s="4"/>
    </row>
    <row r="37" spans="1:10" s="22" customFormat="1" ht="25.5">
      <c r="A37" s="14" t="s">
        <v>98</v>
      </c>
      <c r="B37" s="21" t="s">
        <v>99</v>
      </c>
      <c r="C37" s="42">
        <f>C38+C39</f>
        <v>-199441.78</v>
      </c>
      <c r="D37" s="42">
        <f>D38+D39</f>
        <v>253.61</v>
      </c>
      <c r="E37" s="16">
        <f t="shared" si="4"/>
        <v>199695.38999999998</v>
      </c>
      <c r="F37" s="61">
        <f t="shared" si="3"/>
        <v>-0.001271599160416639</v>
      </c>
      <c r="H37" s="2"/>
      <c r="J37" s="4"/>
    </row>
    <row r="38" spans="1:10" s="22" customFormat="1" ht="25.5">
      <c r="A38" s="8" t="s">
        <v>44</v>
      </c>
      <c r="B38" s="19" t="s">
        <v>45</v>
      </c>
      <c r="C38" s="33">
        <v>-199441.78</v>
      </c>
      <c r="D38" s="33">
        <v>253.61</v>
      </c>
      <c r="E38" s="18">
        <f t="shared" si="4"/>
        <v>199695.38999999998</v>
      </c>
      <c r="F38" s="63">
        <f t="shared" si="3"/>
        <v>-0.001271599160416639</v>
      </c>
      <c r="H38" s="2"/>
      <c r="J38" s="4"/>
    </row>
    <row r="39" spans="1:10" s="22" customFormat="1" ht="38.25" hidden="1">
      <c r="A39" s="8" t="s">
        <v>46</v>
      </c>
      <c r="B39" s="19" t="s">
        <v>47</v>
      </c>
      <c r="C39" s="33">
        <v>0</v>
      </c>
      <c r="D39" s="33">
        <v>0</v>
      </c>
      <c r="E39" s="18">
        <f t="shared" si="4"/>
        <v>0</v>
      </c>
      <c r="F39" s="62" t="e">
        <f aca="true" t="shared" si="5" ref="F39:F47">D39/C39</f>
        <v>#DIV/0!</v>
      </c>
      <c r="H39" s="2"/>
      <c r="J39" s="4"/>
    </row>
    <row r="40" spans="1:10" s="22" customFormat="1" ht="25.5">
      <c r="A40" s="14" t="s">
        <v>48</v>
      </c>
      <c r="B40" s="21" t="s">
        <v>49</v>
      </c>
      <c r="C40" s="42">
        <f>C41</f>
        <v>-138953.71</v>
      </c>
      <c r="D40" s="42">
        <f>D41</f>
        <v>903922</v>
      </c>
      <c r="E40" s="16">
        <f t="shared" si="4"/>
        <v>1042875.71</v>
      </c>
      <c r="F40" s="61">
        <f t="shared" si="5"/>
        <v>-6.505202344003626</v>
      </c>
      <c r="H40" s="2"/>
      <c r="J40" s="4"/>
    </row>
    <row r="41" spans="1:10" ht="38.25">
      <c r="A41" s="8" t="s">
        <v>100</v>
      </c>
      <c r="B41" s="23" t="s">
        <v>101</v>
      </c>
      <c r="C41" s="33">
        <v>-138953.71</v>
      </c>
      <c r="D41" s="33">
        <v>903922</v>
      </c>
      <c r="E41" s="18">
        <f t="shared" si="4"/>
        <v>1042875.71</v>
      </c>
      <c r="F41" s="63">
        <f t="shared" si="5"/>
        <v>-6.505202344003626</v>
      </c>
      <c r="J41" s="4"/>
    </row>
    <row r="42" spans="1:6" ht="12.75">
      <c r="A42" s="43" t="s">
        <v>102</v>
      </c>
      <c r="B42" s="44" t="s">
        <v>103</v>
      </c>
      <c r="C42" s="45">
        <f>C43+C45</f>
        <v>847227.4700000001</v>
      </c>
      <c r="D42" s="45">
        <f>D43+D45</f>
        <v>1023964.25</v>
      </c>
      <c r="E42" s="45">
        <f>D42-C42</f>
        <v>176736.7799999999</v>
      </c>
      <c r="F42" s="60">
        <f t="shared" si="5"/>
        <v>1.208606054758824</v>
      </c>
    </row>
    <row r="43" spans="1:6" ht="12.75">
      <c r="A43" s="14" t="s">
        <v>50</v>
      </c>
      <c r="B43" s="21" t="s">
        <v>51</v>
      </c>
      <c r="C43" s="42">
        <f>C44</f>
        <v>-13966.2</v>
      </c>
      <c r="D43" s="42">
        <f>D44</f>
        <v>756314.68</v>
      </c>
      <c r="E43" s="42">
        <f>D43-C43</f>
        <v>770280.88</v>
      </c>
      <c r="F43" s="64">
        <f t="shared" si="5"/>
        <v>-54.153218484627175</v>
      </c>
    </row>
    <row r="44" spans="1:6" ht="51">
      <c r="A44" s="8" t="s">
        <v>104</v>
      </c>
      <c r="B44" s="24" t="s">
        <v>105</v>
      </c>
      <c r="C44" s="33">
        <v>-13966.2</v>
      </c>
      <c r="D44" s="33">
        <v>756314.68</v>
      </c>
      <c r="E44" s="33">
        <f>D44-C44</f>
        <v>770280.88</v>
      </c>
      <c r="F44" s="62">
        <f>D44/C44</f>
        <v>-54.153218484627175</v>
      </c>
    </row>
    <row r="45" spans="1:6" ht="12.75">
      <c r="A45" s="14" t="s">
        <v>106</v>
      </c>
      <c r="B45" s="21" t="s">
        <v>1</v>
      </c>
      <c r="C45" s="42">
        <f>C46+C48</f>
        <v>861193.67</v>
      </c>
      <c r="D45" s="42">
        <f>D46+D48</f>
        <v>267649.57</v>
      </c>
      <c r="E45" s="42">
        <f>D45-C45</f>
        <v>-593544.1000000001</v>
      </c>
      <c r="F45" s="61">
        <f t="shared" si="5"/>
        <v>0.31078905863300177</v>
      </c>
    </row>
    <row r="46" spans="1:8" ht="12.75">
      <c r="A46" s="37" t="s">
        <v>138</v>
      </c>
      <c r="B46" s="38" t="s">
        <v>120</v>
      </c>
      <c r="C46" s="33">
        <f>C47</f>
        <v>861193.67</v>
      </c>
      <c r="D46" s="33">
        <f>D47</f>
        <v>267551.57</v>
      </c>
      <c r="E46" s="33">
        <f>D46-C46</f>
        <v>-593642.1000000001</v>
      </c>
      <c r="F46" s="62">
        <f t="shared" si="5"/>
        <v>0.31067526309151805</v>
      </c>
      <c r="H46" s="4"/>
    </row>
    <row r="47" spans="1:6" ht="38.25">
      <c r="A47" s="37" t="s">
        <v>121</v>
      </c>
      <c r="B47" s="38" t="s">
        <v>122</v>
      </c>
      <c r="C47" s="33">
        <v>861193.67</v>
      </c>
      <c r="D47" s="33">
        <v>267551.57</v>
      </c>
      <c r="E47" s="33">
        <f>D47-C47</f>
        <v>-593642.1000000001</v>
      </c>
      <c r="F47" s="62">
        <f t="shared" si="5"/>
        <v>0.31067526309151805</v>
      </c>
    </row>
    <row r="48" spans="1:6" ht="12.75">
      <c r="A48" s="37" t="s">
        <v>123</v>
      </c>
      <c r="B48" s="38" t="s">
        <v>124</v>
      </c>
      <c r="C48" s="33">
        <f>C49</f>
        <v>0</v>
      </c>
      <c r="D48" s="33">
        <f>D49</f>
        <v>98</v>
      </c>
      <c r="E48" s="33">
        <f>D48-C48</f>
        <v>98</v>
      </c>
      <c r="F48" s="62" t="s">
        <v>141</v>
      </c>
    </row>
    <row r="49" spans="1:6" ht="38.25">
      <c r="A49" s="37" t="s">
        <v>125</v>
      </c>
      <c r="B49" s="38" t="s">
        <v>126</v>
      </c>
      <c r="C49" s="33">
        <v>0</v>
      </c>
      <c r="D49" s="33">
        <v>98</v>
      </c>
      <c r="E49" s="33">
        <f>D49-C49</f>
        <v>98</v>
      </c>
      <c r="F49" s="62" t="s">
        <v>141</v>
      </c>
    </row>
    <row r="50" spans="1:6" ht="12.75">
      <c r="A50" s="43" t="s">
        <v>2</v>
      </c>
      <c r="B50" s="44" t="s">
        <v>3</v>
      </c>
      <c r="C50" s="45">
        <f>C51+C53</f>
        <v>2264991.95</v>
      </c>
      <c r="D50" s="45">
        <f>D51+D53</f>
        <v>3069933.72</v>
      </c>
      <c r="E50" s="45">
        <f>D50-C50</f>
        <v>804941.77</v>
      </c>
      <c r="F50" s="60">
        <f aca="true" t="shared" si="6" ref="F50:F58">D50/C50</f>
        <v>1.3553839429760446</v>
      </c>
    </row>
    <row r="51" spans="1:6" ht="38.25">
      <c r="A51" s="14" t="s">
        <v>52</v>
      </c>
      <c r="B51" s="20" t="s">
        <v>53</v>
      </c>
      <c r="C51" s="42">
        <f>C52</f>
        <v>2264991.95</v>
      </c>
      <c r="D51" s="42">
        <f>D52</f>
        <v>3069933.72</v>
      </c>
      <c r="E51" s="16">
        <f>D51-C51</f>
        <v>804941.77</v>
      </c>
      <c r="F51" s="61">
        <f t="shared" si="6"/>
        <v>1.3553839429760446</v>
      </c>
    </row>
    <row r="52" spans="1:9" ht="51">
      <c r="A52" s="8" t="s">
        <v>54</v>
      </c>
      <c r="B52" s="19" t="s">
        <v>55</v>
      </c>
      <c r="C52" s="33">
        <v>2264991.95</v>
      </c>
      <c r="D52" s="33">
        <v>3069933.72</v>
      </c>
      <c r="E52" s="18">
        <f>D52-C52</f>
        <v>804941.77</v>
      </c>
      <c r="F52" s="63">
        <f>D52/C52</f>
        <v>1.3553839429760446</v>
      </c>
      <c r="I52" s="4"/>
    </row>
    <row r="53" spans="1:6" ht="38.25">
      <c r="A53" s="14" t="s">
        <v>56</v>
      </c>
      <c r="B53" s="20" t="s">
        <v>57</v>
      </c>
      <c r="C53" s="42">
        <f>C54</f>
        <v>0</v>
      </c>
      <c r="D53" s="42">
        <f>D54</f>
        <v>0</v>
      </c>
      <c r="E53" s="16">
        <f>D53-C53</f>
        <v>0</v>
      </c>
      <c r="F53" s="63" t="s">
        <v>141</v>
      </c>
    </row>
    <row r="54" spans="1:6" ht="25.5">
      <c r="A54" s="8" t="s">
        <v>58</v>
      </c>
      <c r="B54" s="19" t="s">
        <v>59</v>
      </c>
      <c r="C54" s="33">
        <v>0</v>
      </c>
      <c r="D54" s="33">
        <v>0</v>
      </c>
      <c r="E54" s="18">
        <f>D54-C54</f>
        <v>0</v>
      </c>
      <c r="F54" s="63" t="s">
        <v>141</v>
      </c>
    </row>
    <row r="55" spans="1:6" ht="13.5">
      <c r="A55" s="29"/>
      <c r="B55" s="32" t="s">
        <v>4</v>
      </c>
      <c r="C55" s="31">
        <f>C56+C70+C76+C85+C89+C128</f>
        <v>24933895.95</v>
      </c>
      <c r="D55" s="31">
        <f>D56+D70+D76+D85+D89+D128</f>
        <v>2872490.030000001</v>
      </c>
      <c r="E55" s="31">
        <f>D55-C55</f>
        <v>-22061405.919999998</v>
      </c>
      <c r="F55" s="58">
        <f t="shared" si="6"/>
        <v>0.1152042198202885</v>
      </c>
    </row>
    <row r="56" spans="1:8" ht="38.25">
      <c r="A56" s="47" t="s">
        <v>5</v>
      </c>
      <c r="B56" s="48" t="s">
        <v>6</v>
      </c>
      <c r="C56" s="45">
        <f>C57+C64+C67</f>
        <v>22362913.69</v>
      </c>
      <c r="D56" s="45">
        <f>D57+D64+D67</f>
        <v>22286512.82</v>
      </c>
      <c r="E56" s="45">
        <f>D56-C56</f>
        <v>-76400.87000000104</v>
      </c>
      <c r="F56" s="60">
        <f t="shared" si="6"/>
        <v>0.9965835905347985</v>
      </c>
      <c r="H56" s="4"/>
    </row>
    <row r="57" spans="1:6" ht="89.25">
      <c r="A57" s="14" t="s">
        <v>7</v>
      </c>
      <c r="B57" s="25" t="s">
        <v>23</v>
      </c>
      <c r="C57" s="16">
        <f>C58+C60+C62</f>
        <v>4088486.3899999997</v>
      </c>
      <c r="D57" s="16">
        <f>D58+D60+D62</f>
        <v>4998389.36</v>
      </c>
      <c r="E57" s="16">
        <f>D57-C57</f>
        <v>909902.9700000007</v>
      </c>
      <c r="F57" s="61">
        <f t="shared" si="6"/>
        <v>1.2225525251167586</v>
      </c>
    </row>
    <row r="58" spans="1:6" ht="63.75">
      <c r="A58" s="8" t="s">
        <v>60</v>
      </c>
      <c r="B58" s="17" t="s">
        <v>61</v>
      </c>
      <c r="C58" s="33">
        <f>C59</f>
        <v>2267804.73</v>
      </c>
      <c r="D58" s="33">
        <f>D59</f>
        <v>3173229.95</v>
      </c>
      <c r="E58" s="18">
        <f>D58-C58</f>
        <v>905425.2200000002</v>
      </c>
      <c r="F58" s="63">
        <f t="shared" si="6"/>
        <v>1.3992518438745827</v>
      </c>
    </row>
    <row r="59" spans="1:6" s="39" customFormat="1" ht="89.25">
      <c r="A59" s="37" t="s">
        <v>8</v>
      </c>
      <c r="B59" s="53" t="s">
        <v>24</v>
      </c>
      <c r="C59" s="33">
        <v>2267804.73</v>
      </c>
      <c r="D59" s="33">
        <v>3173229.95</v>
      </c>
      <c r="E59" s="18">
        <f aca="true" t="shared" si="7" ref="E59:E69">D59-C59</f>
        <v>905425.2200000002</v>
      </c>
      <c r="F59" s="63">
        <f>D59/C59</f>
        <v>1.3992518438745827</v>
      </c>
    </row>
    <row r="60" spans="1:8" ht="89.25">
      <c r="A60" s="8" t="s">
        <v>62</v>
      </c>
      <c r="B60" s="17" t="s">
        <v>63</v>
      </c>
      <c r="C60" s="33">
        <f>C61</f>
        <v>572726.07</v>
      </c>
      <c r="D60" s="33">
        <f>D61</f>
        <v>617430.63</v>
      </c>
      <c r="E60" s="18">
        <f t="shared" si="7"/>
        <v>44704.560000000056</v>
      </c>
      <c r="F60" s="63">
        <f>D60/C60</f>
        <v>1.0780557448694452</v>
      </c>
      <c r="H60" s="4"/>
    </row>
    <row r="61" spans="1:10" ht="89.25">
      <c r="A61" s="8" t="s">
        <v>9</v>
      </c>
      <c r="B61" s="26" t="s">
        <v>10</v>
      </c>
      <c r="C61" s="33">
        <v>572726.07</v>
      </c>
      <c r="D61" s="33">
        <v>617430.63</v>
      </c>
      <c r="E61" s="18">
        <f t="shared" si="7"/>
        <v>44704.560000000056</v>
      </c>
      <c r="F61" s="63">
        <f>D61/C61</f>
        <v>1.0780557448694452</v>
      </c>
      <c r="H61" s="4"/>
      <c r="J61" s="4"/>
    </row>
    <row r="62" spans="1:6" ht="51">
      <c r="A62" s="8" t="s">
        <v>127</v>
      </c>
      <c r="B62" s="19" t="s">
        <v>128</v>
      </c>
      <c r="C62" s="33">
        <f>C63</f>
        <v>1247955.59</v>
      </c>
      <c r="D62" s="33">
        <f>D63</f>
        <v>1207728.78</v>
      </c>
      <c r="E62" s="18">
        <f t="shared" si="7"/>
        <v>-40226.810000000056</v>
      </c>
      <c r="F62" s="63">
        <f>D62/C62</f>
        <v>0.9677658321158688</v>
      </c>
    </row>
    <row r="63" spans="1:10" ht="38.25">
      <c r="A63" s="8" t="s">
        <v>129</v>
      </c>
      <c r="B63" s="19" t="s">
        <v>130</v>
      </c>
      <c r="C63" s="33">
        <v>1247955.59</v>
      </c>
      <c r="D63" s="33">
        <v>1207728.78</v>
      </c>
      <c r="E63" s="18">
        <f t="shared" si="7"/>
        <v>-40226.810000000056</v>
      </c>
      <c r="F63" s="63">
        <f>D63/C63</f>
        <v>0.9677658321158688</v>
      </c>
      <c r="J63" s="4"/>
    </row>
    <row r="64" spans="1:6" ht="25.5">
      <c r="A64" s="14" t="s">
        <v>64</v>
      </c>
      <c r="B64" s="20" t="s">
        <v>65</v>
      </c>
      <c r="C64" s="42">
        <f>C65</f>
        <v>0</v>
      </c>
      <c r="D64" s="42">
        <f>D65</f>
        <v>1079835.79</v>
      </c>
      <c r="E64" s="16">
        <f t="shared" si="7"/>
        <v>1079835.79</v>
      </c>
      <c r="F64" s="61" t="s">
        <v>141</v>
      </c>
    </row>
    <row r="65" spans="1:6" ht="51">
      <c r="A65" s="8" t="s">
        <v>66</v>
      </c>
      <c r="B65" s="19" t="s">
        <v>67</v>
      </c>
      <c r="C65" s="33">
        <f>C66</f>
        <v>0</v>
      </c>
      <c r="D65" s="33">
        <f>D66</f>
        <v>1079835.79</v>
      </c>
      <c r="E65" s="18">
        <f t="shared" si="7"/>
        <v>1079835.79</v>
      </c>
      <c r="F65" s="63" t="s">
        <v>141</v>
      </c>
    </row>
    <row r="66" spans="1:6" s="39" customFormat="1" ht="63.75">
      <c r="A66" s="37" t="s">
        <v>11</v>
      </c>
      <c r="B66" s="52" t="s">
        <v>12</v>
      </c>
      <c r="C66" s="33">
        <v>0</v>
      </c>
      <c r="D66" s="33">
        <v>1079835.79</v>
      </c>
      <c r="E66" s="18">
        <f t="shared" si="7"/>
        <v>1079835.79</v>
      </c>
      <c r="F66" s="63" t="s">
        <v>141</v>
      </c>
    </row>
    <row r="67" spans="1:6" ht="89.25">
      <c r="A67" s="14" t="s">
        <v>68</v>
      </c>
      <c r="B67" s="50" t="s">
        <v>69</v>
      </c>
      <c r="C67" s="42">
        <f>C68</f>
        <v>18274427.3</v>
      </c>
      <c r="D67" s="42">
        <f>D68</f>
        <v>16208287.67</v>
      </c>
      <c r="E67" s="16">
        <f t="shared" si="7"/>
        <v>-2066139.6300000008</v>
      </c>
      <c r="F67" s="61">
        <f aca="true" t="shared" si="8" ref="F67:F74">D67/C67</f>
        <v>0.8869382007938492</v>
      </c>
    </row>
    <row r="68" spans="1:6" ht="89.25">
      <c r="A68" s="8" t="s">
        <v>70</v>
      </c>
      <c r="B68" s="19" t="s">
        <v>71</v>
      </c>
      <c r="C68" s="33">
        <f>C69</f>
        <v>18274427.3</v>
      </c>
      <c r="D68" s="33">
        <f>D69</f>
        <v>16208287.67</v>
      </c>
      <c r="E68" s="18">
        <f t="shared" si="7"/>
        <v>-2066139.6300000008</v>
      </c>
      <c r="F68" s="63">
        <f t="shared" si="8"/>
        <v>0.8869382007938492</v>
      </c>
    </row>
    <row r="69" spans="1:9" ht="76.5">
      <c r="A69" s="8" t="s">
        <v>13</v>
      </c>
      <c r="B69" s="27" t="s">
        <v>14</v>
      </c>
      <c r="C69" s="33">
        <v>18274427.3</v>
      </c>
      <c r="D69" s="33">
        <v>16208287.67</v>
      </c>
      <c r="E69" s="18">
        <f t="shared" si="7"/>
        <v>-2066139.6300000008</v>
      </c>
      <c r="F69" s="63">
        <f t="shared" si="8"/>
        <v>0.8869382007938492</v>
      </c>
      <c r="I69" s="4"/>
    </row>
    <row r="70" spans="1:6" ht="25.5">
      <c r="A70" s="43" t="s">
        <v>15</v>
      </c>
      <c r="B70" s="49" t="s">
        <v>16</v>
      </c>
      <c r="C70" s="45">
        <f>C71</f>
        <v>1299361.23</v>
      </c>
      <c r="D70" s="45">
        <f>D71</f>
        <v>1098311.5</v>
      </c>
      <c r="E70" s="45">
        <f>D70-C70</f>
        <v>-201049.72999999998</v>
      </c>
      <c r="F70" s="60">
        <f t="shared" si="8"/>
        <v>0.8452703333314017</v>
      </c>
    </row>
    <row r="71" spans="1:6" ht="25.5">
      <c r="A71" s="41" t="s">
        <v>72</v>
      </c>
      <c r="B71" s="51" t="s">
        <v>73</v>
      </c>
      <c r="C71" s="42">
        <f>C72+C73+C74+C75</f>
        <v>1299361.23</v>
      </c>
      <c r="D71" s="42">
        <f>D72+D73+D74+D75</f>
        <v>1098311.5</v>
      </c>
      <c r="E71" s="42">
        <f>D71-C71</f>
        <v>-201049.72999999998</v>
      </c>
      <c r="F71" s="64">
        <f t="shared" si="8"/>
        <v>0.8452703333314017</v>
      </c>
    </row>
    <row r="72" spans="1:6" ht="25.5">
      <c r="A72" s="37" t="s">
        <v>74</v>
      </c>
      <c r="B72" s="38" t="s">
        <v>75</v>
      </c>
      <c r="C72" s="33">
        <v>46947.89</v>
      </c>
      <c r="D72" s="33">
        <v>104311.37</v>
      </c>
      <c r="E72" s="33">
        <f>D72-C72</f>
        <v>57363.479999999996</v>
      </c>
      <c r="F72" s="62">
        <f t="shared" si="8"/>
        <v>2.221854272897035</v>
      </c>
    </row>
    <row r="73" spans="1:6" ht="25.5">
      <c r="A73" s="37" t="s">
        <v>76</v>
      </c>
      <c r="B73" s="38" t="s">
        <v>77</v>
      </c>
      <c r="C73" s="33">
        <v>795671.46</v>
      </c>
      <c r="D73" s="33">
        <v>266872.97</v>
      </c>
      <c r="E73" s="33">
        <f>D73-C73</f>
        <v>-528798.49</v>
      </c>
      <c r="F73" s="62">
        <f t="shared" si="8"/>
        <v>0.33540598527940163</v>
      </c>
    </row>
    <row r="74" spans="1:6" ht="15" customHeight="1">
      <c r="A74" s="37" t="s">
        <v>139</v>
      </c>
      <c r="B74" s="38" t="s">
        <v>140</v>
      </c>
      <c r="C74" s="33">
        <v>456741.88</v>
      </c>
      <c r="D74" s="33">
        <v>727127.16</v>
      </c>
      <c r="E74" s="33">
        <f>D74-C74</f>
        <v>270385.28</v>
      </c>
      <c r="F74" s="62">
        <f t="shared" si="8"/>
        <v>1.591987054044617</v>
      </c>
    </row>
    <row r="75" spans="1:6" ht="25.5" hidden="1">
      <c r="A75" s="37" t="s">
        <v>146</v>
      </c>
      <c r="B75" s="38" t="s">
        <v>147</v>
      </c>
      <c r="C75" s="33">
        <v>0</v>
      </c>
      <c r="D75" s="33">
        <v>0</v>
      </c>
      <c r="E75" s="33">
        <f>C75-D75</f>
        <v>0</v>
      </c>
      <c r="F75" s="62" t="s">
        <v>141</v>
      </c>
    </row>
    <row r="76" spans="1:6" ht="25.5">
      <c r="A76" s="43" t="s">
        <v>17</v>
      </c>
      <c r="B76" s="49" t="s">
        <v>18</v>
      </c>
      <c r="C76" s="45">
        <f>C77+C80</f>
        <v>218791.86000000002</v>
      </c>
      <c r="D76" s="45">
        <f>D77+D80</f>
        <v>132590.71</v>
      </c>
      <c r="E76" s="45">
        <f>D76-C76</f>
        <v>-86201.15000000002</v>
      </c>
      <c r="F76" s="60">
        <f aca="true" t="shared" si="9" ref="F76:F88">D76/C76</f>
        <v>0.6060129933535918</v>
      </c>
    </row>
    <row r="77" spans="1:6" s="39" customFormat="1" ht="21" customHeight="1">
      <c r="A77" s="14" t="s">
        <v>131</v>
      </c>
      <c r="B77" s="28" t="s">
        <v>132</v>
      </c>
      <c r="C77" s="42">
        <f>C78</f>
        <v>11578</v>
      </c>
      <c r="D77" s="42">
        <f>D78</f>
        <v>1540</v>
      </c>
      <c r="E77" s="16">
        <f>D77-C77</f>
        <v>-10038</v>
      </c>
      <c r="F77" s="61">
        <f t="shared" si="9"/>
        <v>0.13301088270858524</v>
      </c>
    </row>
    <row r="78" spans="1:6" s="39" customFormat="1" ht="21.75" customHeight="1">
      <c r="A78" s="8" t="s">
        <v>134</v>
      </c>
      <c r="B78" s="27" t="s">
        <v>133</v>
      </c>
      <c r="C78" s="33">
        <f>C79</f>
        <v>11578</v>
      </c>
      <c r="D78" s="33">
        <f>D79</f>
        <v>1540</v>
      </c>
      <c r="E78" s="18">
        <f>D78-C78</f>
        <v>-10038</v>
      </c>
      <c r="F78" s="63">
        <f t="shared" si="9"/>
        <v>0.13301088270858524</v>
      </c>
    </row>
    <row r="79" spans="1:6" ht="38.25">
      <c r="A79" s="8" t="s">
        <v>135</v>
      </c>
      <c r="B79" s="27" t="s">
        <v>136</v>
      </c>
      <c r="C79" s="33">
        <v>11578</v>
      </c>
      <c r="D79" s="33">
        <v>1540</v>
      </c>
      <c r="E79" s="18">
        <f aca="true" t="shared" si="10" ref="E79:E84">D79-C79</f>
        <v>-10038</v>
      </c>
      <c r="F79" s="63">
        <f t="shared" si="9"/>
        <v>0.13301088270858524</v>
      </c>
    </row>
    <row r="80" spans="1:6" ht="20.25" customHeight="1">
      <c r="A80" s="14" t="s">
        <v>26</v>
      </c>
      <c r="B80" s="28" t="s">
        <v>25</v>
      </c>
      <c r="C80" s="42">
        <f>C83+C81</f>
        <v>207213.86000000002</v>
      </c>
      <c r="D80" s="42">
        <f>D83+D81</f>
        <v>131050.70999999999</v>
      </c>
      <c r="E80" s="16">
        <f t="shared" si="10"/>
        <v>-76163.15000000002</v>
      </c>
      <c r="F80" s="61">
        <f t="shared" si="9"/>
        <v>0.6324418163920116</v>
      </c>
    </row>
    <row r="81" spans="1:6" ht="38.25">
      <c r="A81" s="8" t="s">
        <v>118</v>
      </c>
      <c r="B81" s="27" t="s">
        <v>119</v>
      </c>
      <c r="C81" s="33">
        <f>C82</f>
        <v>10680.94</v>
      </c>
      <c r="D81" s="33">
        <f>D82</f>
        <v>7699.76</v>
      </c>
      <c r="E81" s="18">
        <f t="shared" si="10"/>
        <v>-2981.1800000000003</v>
      </c>
      <c r="F81" s="63">
        <f t="shared" si="9"/>
        <v>0.7208878619297552</v>
      </c>
    </row>
    <row r="82" spans="1:6" ht="38.25">
      <c r="A82" s="8" t="s">
        <v>117</v>
      </c>
      <c r="B82" s="27" t="s">
        <v>116</v>
      </c>
      <c r="C82" s="33">
        <v>10680.94</v>
      </c>
      <c r="D82" s="33">
        <v>7699.76</v>
      </c>
      <c r="E82" s="18">
        <f t="shared" si="10"/>
        <v>-2981.1800000000003</v>
      </c>
      <c r="F82" s="63">
        <f t="shared" si="9"/>
        <v>0.7208878619297552</v>
      </c>
    </row>
    <row r="83" spans="1:6" ht="25.5">
      <c r="A83" s="8" t="s">
        <v>78</v>
      </c>
      <c r="B83" s="27" t="s">
        <v>79</v>
      </c>
      <c r="C83" s="33">
        <f>C84</f>
        <v>196532.92</v>
      </c>
      <c r="D83" s="33">
        <f>D84</f>
        <v>123350.95</v>
      </c>
      <c r="E83" s="18">
        <f t="shared" si="10"/>
        <v>-73181.97000000002</v>
      </c>
      <c r="F83" s="63">
        <f t="shared" si="9"/>
        <v>0.627635054727727</v>
      </c>
    </row>
    <row r="84" spans="1:6" ht="25.5">
      <c r="A84" s="8" t="s">
        <v>27</v>
      </c>
      <c r="B84" s="27" t="s">
        <v>107</v>
      </c>
      <c r="C84" s="33">
        <v>196532.92</v>
      </c>
      <c r="D84" s="33">
        <v>123350.95</v>
      </c>
      <c r="E84" s="18">
        <f t="shared" si="10"/>
        <v>-73181.97000000002</v>
      </c>
      <c r="F84" s="63">
        <f t="shared" si="9"/>
        <v>0.627635054727727</v>
      </c>
    </row>
    <row r="85" spans="1:6" ht="25.5">
      <c r="A85" s="43" t="s">
        <v>19</v>
      </c>
      <c r="B85" s="49" t="s">
        <v>20</v>
      </c>
      <c r="C85" s="45">
        <f aca="true" t="shared" si="11" ref="C85:D87">C86</f>
        <v>815455.3</v>
      </c>
      <c r="D85" s="45">
        <f t="shared" si="11"/>
        <v>1870965.03</v>
      </c>
      <c r="E85" s="45">
        <f>D85-C85</f>
        <v>1055509.73</v>
      </c>
      <c r="F85" s="60">
        <f t="shared" si="9"/>
        <v>2.294380856927412</v>
      </c>
    </row>
    <row r="86" spans="1:6" ht="78.75" customHeight="1">
      <c r="A86" s="14" t="s">
        <v>80</v>
      </c>
      <c r="B86" s="20" t="s">
        <v>81</v>
      </c>
      <c r="C86" s="42">
        <f t="shared" si="11"/>
        <v>815455.3</v>
      </c>
      <c r="D86" s="42">
        <f t="shared" si="11"/>
        <v>1870965.03</v>
      </c>
      <c r="E86" s="42">
        <f>D86-C86</f>
        <v>1055509.73</v>
      </c>
      <c r="F86" s="61">
        <f t="shared" si="9"/>
        <v>2.294380856927412</v>
      </c>
    </row>
    <row r="87" spans="1:6" ht="93" customHeight="1">
      <c r="A87" s="8" t="s">
        <v>82</v>
      </c>
      <c r="B87" s="19" t="s">
        <v>329</v>
      </c>
      <c r="C87" s="18">
        <f t="shared" si="11"/>
        <v>815455.3</v>
      </c>
      <c r="D87" s="18">
        <f t="shared" si="11"/>
        <v>1870965.03</v>
      </c>
      <c r="E87" s="33">
        <f>D87-C87</f>
        <v>1055509.73</v>
      </c>
      <c r="F87" s="63">
        <f t="shared" si="9"/>
        <v>2.294380856927412</v>
      </c>
    </row>
    <row r="88" spans="1:6" ht="102">
      <c r="A88" s="8" t="s">
        <v>83</v>
      </c>
      <c r="B88" s="17" t="s">
        <v>0</v>
      </c>
      <c r="C88" s="33">
        <v>815455.3</v>
      </c>
      <c r="D88" s="33">
        <v>1870965.03</v>
      </c>
      <c r="E88" s="33">
        <f>D88-C88</f>
        <v>1055509.73</v>
      </c>
      <c r="F88" s="63">
        <f t="shared" si="9"/>
        <v>2.294380856927412</v>
      </c>
    </row>
    <row r="89" spans="1:6" ht="12.75">
      <c r="A89" s="43" t="s">
        <v>21</v>
      </c>
      <c r="B89" s="49" t="s">
        <v>22</v>
      </c>
      <c r="C89" s="45">
        <f>C90+C122+C124+C120+C118</f>
        <v>306997.0399999999</v>
      </c>
      <c r="D89" s="45">
        <f>D90+D122+D124+D120+D118</f>
        <v>352492.18</v>
      </c>
      <c r="E89" s="45">
        <f>D89-C89</f>
        <v>45495.14000000007</v>
      </c>
      <c r="F89" s="60">
        <f>D89/C89</f>
        <v>1.1481940672783038</v>
      </c>
    </row>
    <row r="90" spans="1:6" ht="41.25" customHeight="1">
      <c r="A90" s="14" t="s">
        <v>212</v>
      </c>
      <c r="B90" s="20" t="s">
        <v>290</v>
      </c>
      <c r="C90" s="16">
        <f>C91+C93+C98+C116+C108+C114+C95+C106+C110+C100+C104+C112+C102</f>
        <v>155539.65</v>
      </c>
      <c r="D90" s="16">
        <f>D91+D93+D98+D116+D108+D114+D95+D106+D110+D100+D104+D112+D102</f>
        <v>210192.36000000002</v>
      </c>
      <c r="E90" s="16">
        <f>D90-C90</f>
        <v>54652.71000000002</v>
      </c>
      <c r="F90" s="61">
        <f>D90/C90</f>
        <v>1.3513747780710579</v>
      </c>
    </row>
    <row r="91" spans="1:6" ht="69" customHeight="1">
      <c r="A91" s="8" t="s">
        <v>213</v>
      </c>
      <c r="B91" s="19" t="s">
        <v>291</v>
      </c>
      <c r="C91" s="33">
        <f>C92</f>
        <v>4180.53</v>
      </c>
      <c r="D91" s="33">
        <f>D92</f>
        <v>3454.22</v>
      </c>
      <c r="E91" s="18">
        <f>D91-C91</f>
        <v>-726.31</v>
      </c>
      <c r="F91" s="63">
        <f>D91/C91</f>
        <v>0.8262636555652034</v>
      </c>
    </row>
    <row r="92" spans="1:6" ht="92.25" customHeight="1">
      <c r="A92" s="8" t="s">
        <v>214</v>
      </c>
      <c r="B92" s="19" t="s">
        <v>292</v>
      </c>
      <c r="C92" s="33">
        <v>4180.53</v>
      </c>
      <c r="D92" s="33">
        <v>3454.22</v>
      </c>
      <c r="E92" s="18">
        <f aca="true" t="shared" si="12" ref="E92:E126">D92-C92</f>
        <v>-726.31</v>
      </c>
      <c r="F92" s="63">
        <f>D92/C92</f>
        <v>0.8262636555652034</v>
      </c>
    </row>
    <row r="93" spans="1:6" ht="92.25" customHeight="1">
      <c r="A93" s="8" t="s">
        <v>215</v>
      </c>
      <c r="B93" s="19" t="s">
        <v>293</v>
      </c>
      <c r="C93" s="33">
        <f>C94</f>
        <v>17006.17</v>
      </c>
      <c r="D93" s="33">
        <f>D94</f>
        <v>30591.52</v>
      </c>
      <c r="E93" s="18">
        <f t="shared" si="12"/>
        <v>13585.350000000002</v>
      </c>
      <c r="F93" s="63">
        <f aca="true" t="shared" si="13" ref="F93:F130">D93/C93</f>
        <v>1.7988483003521665</v>
      </c>
    </row>
    <row r="94" spans="1:6" ht="118.5" customHeight="1">
      <c r="A94" s="8" t="s">
        <v>216</v>
      </c>
      <c r="B94" s="19" t="s">
        <v>294</v>
      </c>
      <c r="C94" s="33">
        <v>17006.17</v>
      </c>
      <c r="D94" s="33">
        <v>30591.52</v>
      </c>
      <c r="E94" s="18">
        <f t="shared" si="12"/>
        <v>13585.350000000002</v>
      </c>
      <c r="F94" s="63">
        <f t="shared" si="13"/>
        <v>1.7988483003521665</v>
      </c>
    </row>
    <row r="95" spans="1:6" ht="63.75">
      <c r="A95" s="8" t="s">
        <v>242</v>
      </c>
      <c r="B95" s="19" t="s">
        <v>243</v>
      </c>
      <c r="C95" s="18">
        <f>C96+C97</f>
        <v>18185.23</v>
      </c>
      <c r="D95" s="18">
        <f>D96+D97</f>
        <v>4179.89</v>
      </c>
      <c r="E95" s="18">
        <f t="shared" si="12"/>
        <v>-14005.34</v>
      </c>
      <c r="F95" s="63">
        <f t="shared" si="13"/>
        <v>0.22985081849390965</v>
      </c>
    </row>
    <row r="96" spans="1:6" ht="89.25">
      <c r="A96" s="8" t="s">
        <v>244</v>
      </c>
      <c r="B96" s="19" t="s">
        <v>245</v>
      </c>
      <c r="C96" s="33">
        <v>8185.23</v>
      </c>
      <c r="D96" s="33">
        <v>4179.89</v>
      </c>
      <c r="E96" s="18">
        <f t="shared" si="12"/>
        <v>-4005.3399999999992</v>
      </c>
      <c r="F96" s="63">
        <f t="shared" si="13"/>
        <v>0.5106624981827024</v>
      </c>
    </row>
    <row r="97" spans="1:6" ht="89.25">
      <c r="A97" s="8" t="s">
        <v>307</v>
      </c>
      <c r="B97" s="19" t="s">
        <v>308</v>
      </c>
      <c r="C97" s="33">
        <v>10000</v>
      </c>
      <c r="D97" s="33">
        <v>0</v>
      </c>
      <c r="E97" s="18">
        <f t="shared" si="12"/>
        <v>-10000</v>
      </c>
      <c r="F97" s="63">
        <f t="shared" si="13"/>
        <v>0</v>
      </c>
    </row>
    <row r="98" spans="1:6" ht="68.25" customHeight="1">
      <c r="A98" s="8" t="s">
        <v>300</v>
      </c>
      <c r="B98" s="19" t="s">
        <v>317</v>
      </c>
      <c r="C98" s="33">
        <f>C99</f>
        <v>1000</v>
      </c>
      <c r="D98" s="33">
        <f>D99</f>
        <v>0</v>
      </c>
      <c r="E98" s="18">
        <f t="shared" si="12"/>
        <v>-1000</v>
      </c>
      <c r="F98" s="63">
        <f t="shared" si="13"/>
        <v>0</v>
      </c>
    </row>
    <row r="99" spans="1:6" ht="97.5" customHeight="1">
      <c r="A99" s="8" t="s">
        <v>301</v>
      </c>
      <c r="B99" s="19" t="s">
        <v>318</v>
      </c>
      <c r="C99" s="33">
        <v>1000</v>
      </c>
      <c r="D99" s="33">
        <v>0</v>
      </c>
      <c r="E99" s="18">
        <f t="shared" si="12"/>
        <v>-1000</v>
      </c>
      <c r="F99" s="63">
        <f t="shared" si="13"/>
        <v>0</v>
      </c>
    </row>
    <row r="100" spans="1:6" ht="72" customHeight="1" hidden="1">
      <c r="A100" s="8" t="s">
        <v>313</v>
      </c>
      <c r="B100" s="19" t="s">
        <v>316</v>
      </c>
      <c r="C100" s="33">
        <f>C101</f>
        <v>0</v>
      </c>
      <c r="D100" s="33">
        <f>D101</f>
        <v>0</v>
      </c>
      <c r="E100" s="18">
        <f t="shared" si="12"/>
        <v>0</v>
      </c>
      <c r="F100" s="63" t="e">
        <f aca="true" t="shared" si="14" ref="F100:F105">D100/C100</f>
        <v>#DIV/0!</v>
      </c>
    </row>
    <row r="101" spans="1:6" ht="98.25" customHeight="1" hidden="1">
      <c r="A101" s="8" t="s">
        <v>314</v>
      </c>
      <c r="B101" s="19" t="s">
        <v>315</v>
      </c>
      <c r="C101" s="33">
        <v>0</v>
      </c>
      <c r="D101" s="33">
        <v>0</v>
      </c>
      <c r="E101" s="18">
        <f t="shared" si="12"/>
        <v>0</v>
      </c>
      <c r="F101" s="63" t="e">
        <f t="shared" si="14"/>
        <v>#DIV/0!</v>
      </c>
    </row>
    <row r="102" spans="1:6" ht="71.25" customHeight="1" hidden="1">
      <c r="A102" s="88" t="s">
        <v>335</v>
      </c>
      <c r="B102" s="89" t="s">
        <v>336</v>
      </c>
      <c r="C102" s="33">
        <f>C103</f>
        <v>0</v>
      </c>
      <c r="D102" s="33">
        <f>D103</f>
        <v>0</v>
      </c>
      <c r="E102" s="18">
        <f t="shared" si="12"/>
        <v>0</v>
      </c>
      <c r="F102" s="63" t="e">
        <f t="shared" si="14"/>
        <v>#DIV/0!</v>
      </c>
    </row>
    <row r="103" spans="1:6" ht="93.75" customHeight="1" hidden="1">
      <c r="A103" s="88" t="s">
        <v>337</v>
      </c>
      <c r="B103" s="89" t="s">
        <v>338</v>
      </c>
      <c r="C103" s="33">
        <v>0</v>
      </c>
      <c r="D103" s="33">
        <v>0</v>
      </c>
      <c r="E103" s="18">
        <f t="shared" si="12"/>
        <v>0</v>
      </c>
      <c r="F103" s="63" t="e">
        <f t="shared" si="14"/>
        <v>#DIV/0!</v>
      </c>
    </row>
    <row r="104" spans="1:6" ht="75" customHeight="1" hidden="1">
      <c r="A104" s="8" t="s">
        <v>319</v>
      </c>
      <c r="B104" s="19" t="s">
        <v>321</v>
      </c>
      <c r="C104" s="18">
        <f>C105</f>
        <v>0</v>
      </c>
      <c r="D104" s="18">
        <f>D105</f>
        <v>0</v>
      </c>
      <c r="E104" s="18">
        <f t="shared" si="12"/>
        <v>0</v>
      </c>
      <c r="F104" s="63" t="e">
        <f t="shared" si="14"/>
        <v>#DIV/0!</v>
      </c>
    </row>
    <row r="105" spans="1:6" ht="102" customHeight="1" hidden="1">
      <c r="A105" s="8" t="s">
        <v>320</v>
      </c>
      <c r="B105" s="19" t="s">
        <v>322</v>
      </c>
      <c r="C105" s="33">
        <v>0</v>
      </c>
      <c r="D105" s="33">
        <v>0</v>
      </c>
      <c r="E105" s="18">
        <f t="shared" si="12"/>
        <v>0</v>
      </c>
      <c r="F105" s="63" t="e">
        <f t="shared" si="14"/>
        <v>#DIV/0!</v>
      </c>
    </row>
    <row r="106" spans="1:6" ht="78.75" customHeight="1" hidden="1">
      <c r="A106" s="8" t="s">
        <v>246</v>
      </c>
      <c r="B106" s="19" t="s">
        <v>247</v>
      </c>
      <c r="C106" s="18">
        <f>C107</f>
        <v>0</v>
      </c>
      <c r="D106" s="18">
        <f>D107</f>
        <v>0</v>
      </c>
      <c r="E106" s="18">
        <f t="shared" si="12"/>
        <v>0</v>
      </c>
      <c r="F106" s="63" t="e">
        <f t="shared" si="13"/>
        <v>#DIV/0!</v>
      </c>
    </row>
    <row r="107" spans="1:6" ht="110.25" customHeight="1" hidden="1">
      <c r="A107" s="8" t="s">
        <v>248</v>
      </c>
      <c r="B107" s="19" t="s">
        <v>249</v>
      </c>
      <c r="C107" s="33">
        <v>0</v>
      </c>
      <c r="D107" s="33">
        <v>0</v>
      </c>
      <c r="E107" s="18">
        <f t="shared" si="12"/>
        <v>0</v>
      </c>
      <c r="F107" s="63" t="e">
        <f t="shared" si="13"/>
        <v>#DIV/0!</v>
      </c>
    </row>
    <row r="108" spans="1:6" ht="76.5">
      <c r="A108" s="37" t="s">
        <v>228</v>
      </c>
      <c r="B108" s="38" t="s">
        <v>233</v>
      </c>
      <c r="C108" s="33">
        <f>C109</f>
        <v>150</v>
      </c>
      <c r="D108" s="33">
        <f>D109</f>
        <v>450</v>
      </c>
      <c r="E108" s="18">
        <f t="shared" si="12"/>
        <v>300</v>
      </c>
      <c r="F108" s="63">
        <f t="shared" si="13"/>
        <v>3</v>
      </c>
    </row>
    <row r="109" spans="1:6" ht="127.5">
      <c r="A109" s="37" t="s">
        <v>229</v>
      </c>
      <c r="B109" s="38" t="s">
        <v>234</v>
      </c>
      <c r="C109" s="33">
        <v>150</v>
      </c>
      <c r="D109" s="33">
        <v>450</v>
      </c>
      <c r="E109" s="18">
        <f t="shared" si="12"/>
        <v>300</v>
      </c>
      <c r="F109" s="63">
        <f t="shared" si="13"/>
        <v>3</v>
      </c>
    </row>
    <row r="110" spans="1:6" ht="63.75">
      <c r="A110" s="37" t="s">
        <v>256</v>
      </c>
      <c r="B110" s="38" t="s">
        <v>258</v>
      </c>
      <c r="C110" s="33">
        <f>C111</f>
        <v>5865.3</v>
      </c>
      <c r="D110" s="33">
        <f>D111</f>
        <v>3694.96</v>
      </c>
      <c r="E110" s="18">
        <f t="shared" si="12"/>
        <v>-2170.34</v>
      </c>
      <c r="F110" s="63">
        <f t="shared" si="13"/>
        <v>0.6299694815269467</v>
      </c>
    </row>
    <row r="111" spans="1:6" ht="89.25">
      <c r="A111" s="37" t="s">
        <v>257</v>
      </c>
      <c r="B111" s="38" t="s">
        <v>259</v>
      </c>
      <c r="C111" s="33">
        <v>5865.3</v>
      </c>
      <c r="D111" s="33">
        <v>3694.96</v>
      </c>
      <c r="E111" s="18">
        <f t="shared" si="12"/>
        <v>-2170.34</v>
      </c>
      <c r="F111" s="63">
        <f t="shared" si="13"/>
        <v>0.6299694815269467</v>
      </c>
    </row>
    <row r="112" spans="1:6" ht="102" hidden="1">
      <c r="A112" s="37" t="s">
        <v>323</v>
      </c>
      <c r="B112" s="38" t="s">
        <v>325</v>
      </c>
      <c r="C112" s="33">
        <f>C113</f>
        <v>0</v>
      </c>
      <c r="D112" s="33">
        <f>D113</f>
        <v>0</v>
      </c>
      <c r="E112" s="18">
        <f t="shared" si="12"/>
        <v>0</v>
      </c>
      <c r="F112" s="63" t="e">
        <f>D112/C112</f>
        <v>#DIV/0!</v>
      </c>
    </row>
    <row r="113" spans="1:6" ht="127.5" hidden="1">
      <c r="A113" s="37" t="s">
        <v>324</v>
      </c>
      <c r="B113" s="38" t="s">
        <v>326</v>
      </c>
      <c r="C113" s="33">
        <v>0</v>
      </c>
      <c r="D113" s="33">
        <v>0</v>
      </c>
      <c r="E113" s="18">
        <f t="shared" si="12"/>
        <v>0</v>
      </c>
      <c r="F113" s="63" t="e">
        <f>D113/C113</f>
        <v>#DIV/0!</v>
      </c>
    </row>
    <row r="114" spans="1:6" ht="67.5" customHeight="1">
      <c r="A114" s="37" t="s">
        <v>230</v>
      </c>
      <c r="B114" s="38" t="s">
        <v>235</v>
      </c>
      <c r="C114" s="33">
        <f>C115</f>
        <v>13561.82</v>
      </c>
      <c r="D114" s="33">
        <f>D115</f>
        <v>60237.58</v>
      </c>
      <c r="E114" s="18">
        <f t="shared" si="12"/>
        <v>46675.76</v>
      </c>
      <c r="F114" s="63">
        <f t="shared" si="13"/>
        <v>4.44170325221836</v>
      </c>
    </row>
    <row r="115" spans="1:6" ht="89.25">
      <c r="A115" s="37" t="s">
        <v>239</v>
      </c>
      <c r="B115" s="38" t="s">
        <v>236</v>
      </c>
      <c r="C115" s="33">
        <v>13561.82</v>
      </c>
      <c r="D115" s="33">
        <v>60237.58</v>
      </c>
      <c r="E115" s="18">
        <f t="shared" si="12"/>
        <v>46675.76</v>
      </c>
      <c r="F115" s="63">
        <f t="shared" si="13"/>
        <v>4.44170325221836</v>
      </c>
    </row>
    <row r="116" spans="1:6" ht="77.25" customHeight="1">
      <c r="A116" s="8" t="s">
        <v>217</v>
      </c>
      <c r="B116" s="19" t="s">
        <v>295</v>
      </c>
      <c r="C116" s="33">
        <f>C117</f>
        <v>95590.6</v>
      </c>
      <c r="D116" s="33">
        <f>D117</f>
        <v>107584.19</v>
      </c>
      <c r="E116" s="18">
        <f t="shared" si="12"/>
        <v>11993.589999999997</v>
      </c>
      <c r="F116" s="63">
        <f t="shared" si="13"/>
        <v>1.1254682991842293</v>
      </c>
    </row>
    <row r="117" spans="1:6" ht="104.25" customHeight="1">
      <c r="A117" s="8" t="s">
        <v>218</v>
      </c>
      <c r="B117" s="19" t="s">
        <v>296</v>
      </c>
      <c r="C117" s="33">
        <v>95590.6</v>
      </c>
      <c r="D117" s="33">
        <v>107584.19</v>
      </c>
      <c r="E117" s="18">
        <f t="shared" si="12"/>
        <v>11993.589999999997</v>
      </c>
      <c r="F117" s="63">
        <f t="shared" si="13"/>
        <v>1.1254682991842293</v>
      </c>
    </row>
    <row r="118" spans="1:6" ht="51.75" customHeight="1">
      <c r="A118" s="14" t="s">
        <v>260</v>
      </c>
      <c r="B118" s="20" t="s">
        <v>261</v>
      </c>
      <c r="C118" s="42">
        <f>C119</f>
        <v>8770.66</v>
      </c>
      <c r="D118" s="42">
        <f>D119</f>
        <v>0</v>
      </c>
      <c r="E118" s="16">
        <f t="shared" si="12"/>
        <v>-8770.66</v>
      </c>
      <c r="F118" s="63">
        <f t="shared" si="13"/>
        <v>0</v>
      </c>
    </row>
    <row r="119" spans="1:6" ht="60" customHeight="1">
      <c r="A119" s="8" t="s">
        <v>262</v>
      </c>
      <c r="B119" s="19" t="s">
        <v>263</v>
      </c>
      <c r="C119" s="33">
        <v>8770.66</v>
      </c>
      <c r="D119" s="33">
        <v>0</v>
      </c>
      <c r="E119" s="18">
        <f t="shared" si="12"/>
        <v>-8770.66</v>
      </c>
      <c r="F119" s="63">
        <f t="shared" si="13"/>
        <v>0</v>
      </c>
    </row>
    <row r="120" spans="1:6" ht="63.75">
      <c r="A120" s="41" t="s">
        <v>231</v>
      </c>
      <c r="B120" s="40" t="s">
        <v>237</v>
      </c>
      <c r="C120" s="42">
        <f>C121</f>
        <v>1290.23</v>
      </c>
      <c r="D120" s="42">
        <f>D121</f>
        <v>67039.45</v>
      </c>
      <c r="E120" s="16">
        <f t="shared" si="12"/>
        <v>65749.22</v>
      </c>
      <c r="F120" s="63">
        <f t="shared" si="13"/>
        <v>51.959301829906295</v>
      </c>
    </row>
    <row r="121" spans="1:6" ht="76.5">
      <c r="A121" s="8" t="s">
        <v>232</v>
      </c>
      <c r="B121" s="38" t="s">
        <v>238</v>
      </c>
      <c r="C121" s="33">
        <v>1290.23</v>
      </c>
      <c r="D121" s="33">
        <v>67039.45</v>
      </c>
      <c r="E121" s="18">
        <f t="shared" si="12"/>
        <v>65749.22</v>
      </c>
      <c r="F121" s="63">
        <f t="shared" si="13"/>
        <v>51.959301829906295</v>
      </c>
    </row>
    <row r="122" spans="1:6" ht="93" customHeight="1">
      <c r="A122" s="14" t="s">
        <v>219</v>
      </c>
      <c r="B122" s="20" t="s">
        <v>297</v>
      </c>
      <c r="C122" s="42">
        <f>C123</f>
        <v>137909.09</v>
      </c>
      <c r="D122" s="42">
        <f>D123</f>
        <v>70260.37</v>
      </c>
      <c r="E122" s="16">
        <f t="shared" si="12"/>
        <v>-67648.72</v>
      </c>
      <c r="F122" s="63">
        <f t="shared" si="13"/>
        <v>0.5094687377024966</v>
      </c>
    </row>
    <row r="123" spans="1:6" ht="81" customHeight="1">
      <c r="A123" s="8" t="s">
        <v>220</v>
      </c>
      <c r="B123" s="19" t="s">
        <v>298</v>
      </c>
      <c r="C123" s="33">
        <v>137909.09</v>
      </c>
      <c r="D123" s="33">
        <v>70260.37</v>
      </c>
      <c r="E123" s="18">
        <f t="shared" si="12"/>
        <v>-67648.72</v>
      </c>
      <c r="F123" s="63">
        <f t="shared" si="13"/>
        <v>0.5094687377024966</v>
      </c>
    </row>
    <row r="124" spans="1:6" ht="30" customHeight="1">
      <c r="A124" s="14" t="s">
        <v>221</v>
      </c>
      <c r="B124" s="20" t="s">
        <v>299</v>
      </c>
      <c r="C124" s="42">
        <f>C125</f>
        <v>3487.41</v>
      </c>
      <c r="D124" s="42">
        <f>D125</f>
        <v>5000</v>
      </c>
      <c r="E124" s="16">
        <f t="shared" si="12"/>
        <v>1512.5900000000001</v>
      </c>
      <c r="F124" s="63">
        <f t="shared" si="13"/>
        <v>1.433728755724162</v>
      </c>
    </row>
    <row r="125" spans="1:6" ht="83.25" customHeight="1">
      <c r="A125" s="8" t="s">
        <v>222</v>
      </c>
      <c r="B125" s="19" t="s">
        <v>331</v>
      </c>
      <c r="C125" s="18">
        <f>C126+C127</f>
        <v>3487.41</v>
      </c>
      <c r="D125" s="18">
        <f>D126+D127</f>
        <v>5000</v>
      </c>
      <c r="E125" s="18">
        <f t="shared" si="12"/>
        <v>1512.5900000000001</v>
      </c>
      <c r="F125" s="63">
        <f t="shared" si="13"/>
        <v>1.433728755724162</v>
      </c>
    </row>
    <row r="126" spans="1:6" ht="78" customHeight="1">
      <c r="A126" s="8" t="s">
        <v>223</v>
      </c>
      <c r="B126" s="19" t="s">
        <v>332</v>
      </c>
      <c r="C126" s="33">
        <v>3487.41</v>
      </c>
      <c r="D126" s="33">
        <v>5000</v>
      </c>
      <c r="E126" s="18">
        <f t="shared" si="12"/>
        <v>1512.5900000000001</v>
      </c>
      <c r="F126" s="63">
        <f t="shared" si="13"/>
        <v>1.433728755724162</v>
      </c>
    </row>
    <row r="127" spans="1:6" ht="78" customHeight="1" hidden="1">
      <c r="A127" s="8" t="s">
        <v>241</v>
      </c>
      <c r="B127" s="19" t="s">
        <v>240</v>
      </c>
      <c r="C127" s="33"/>
      <c r="D127" s="33">
        <v>0</v>
      </c>
      <c r="E127" s="18">
        <f>D127-C127</f>
        <v>0</v>
      </c>
      <c r="F127" s="63" t="e">
        <f t="shared" si="13"/>
        <v>#DIV/0!</v>
      </c>
    </row>
    <row r="128" spans="1:6" ht="12.75">
      <c r="A128" s="43" t="s">
        <v>112</v>
      </c>
      <c r="B128" s="46" t="s">
        <v>113</v>
      </c>
      <c r="C128" s="45">
        <f>C129+C130</f>
        <v>-69623.17</v>
      </c>
      <c r="D128" s="45">
        <f>D129+D130</f>
        <v>-22868382.21</v>
      </c>
      <c r="E128" s="45">
        <f>D128-C128</f>
        <v>-22798759.04</v>
      </c>
      <c r="F128" s="81">
        <f t="shared" si="13"/>
        <v>328.45936503609363</v>
      </c>
    </row>
    <row r="129" spans="1:6" ht="25.5">
      <c r="A129" s="8" t="s">
        <v>114</v>
      </c>
      <c r="B129" s="19" t="s">
        <v>115</v>
      </c>
      <c r="C129" s="33">
        <v>-69623.17</v>
      </c>
      <c r="D129" s="33">
        <v>-23399246.71</v>
      </c>
      <c r="E129" s="18">
        <f>D129-C129</f>
        <v>-23329623.54</v>
      </c>
      <c r="F129" s="63">
        <f t="shared" si="13"/>
        <v>336.0841902200087</v>
      </c>
    </row>
    <row r="130" spans="1:6" ht="25.5">
      <c r="A130" s="8" t="s">
        <v>339</v>
      </c>
      <c r="B130" s="19" t="s">
        <v>340</v>
      </c>
      <c r="C130" s="18">
        <v>0</v>
      </c>
      <c r="D130" s="18">
        <v>530864.5</v>
      </c>
      <c r="E130" s="18">
        <f>D130-C130</f>
        <v>530864.5</v>
      </c>
      <c r="F130" s="63" t="s">
        <v>141</v>
      </c>
    </row>
    <row r="131" spans="1:6" ht="17.25" customHeight="1">
      <c r="A131" s="34" t="s">
        <v>149</v>
      </c>
      <c r="B131" s="65" t="s">
        <v>150</v>
      </c>
      <c r="C131" s="36">
        <f>C132+C187+C192+C185</f>
        <v>637683071.3900001</v>
      </c>
      <c r="D131" s="36">
        <f>D132+D187+D192+D185</f>
        <v>649514129.07</v>
      </c>
      <c r="E131" s="36">
        <f>D131-C131</f>
        <v>11831057.679999948</v>
      </c>
      <c r="F131" s="82">
        <f>D131/C131</f>
        <v>1.0185531939152956</v>
      </c>
    </row>
    <row r="132" spans="1:6" ht="25.5">
      <c r="A132" s="29" t="s">
        <v>151</v>
      </c>
      <c r="B132" s="66" t="s">
        <v>152</v>
      </c>
      <c r="C132" s="31">
        <f>C133+C140+C163+C178</f>
        <v>638555476.8900001</v>
      </c>
      <c r="D132" s="31">
        <f>D133+D140+D163+D178</f>
        <v>658428771.24</v>
      </c>
      <c r="E132" s="67">
        <f>D132-C132</f>
        <v>19873294.349999905</v>
      </c>
      <c r="F132" s="83">
        <f>D132/C132</f>
        <v>1.0311222674759446</v>
      </c>
    </row>
    <row r="133" spans="1:6" ht="42" customHeight="1">
      <c r="A133" s="68" t="s">
        <v>178</v>
      </c>
      <c r="B133" s="69" t="s">
        <v>153</v>
      </c>
      <c r="C133" s="70">
        <f>C134+C139+C136</f>
        <v>263538321.25</v>
      </c>
      <c r="D133" s="70">
        <f>D134+D139+D136</f>
        <v>232284165</v>
      </c>
      <c r="E133" s="70">
        <f>D133-C133</f>
        <v>-31254156.25</v>
      </c>
      <c r="F133" s="81">
        <f>D133/C133</f>
        <v>0.8814056487050648</v>
      </c>
    </row>
    <row r="134" spans="1:6" s="39" customFormat="1" ht="25.5">
      <c r="A134" s="14" t="s">
        <v>179</v>
      </c>
      <c r="B134" s="40" t="s">
        <v>154</v>
      </c>
      <c r="C134" s="42">
        <f>C135</f>
        <v>49514321.25</v>
      </c>
      <c r="D134" s="42">
        <f>D135</f>
        <v>47487165</v>
      </c>
      <c r="E134" s="42">
        <f>D134-C134</f>
        <v>-2027156.25</v>
      </c>
      <c r="F134" s="87">
        <f>F135</f>
        <v>0.8634405487235076</v>
      </c>
    </row>
    <row r="135" spans="1:6" s="39" customFormat="1" ht="25.5">
      <c r="A135" s="8" t="s">
        <v>180</v>
      </c>
      <c r="B135" s="38" t="s">
        <v>155</v>
      </c>
      <c r="C135" s="33">
        <v>49514321.25</v>
      </c>
      <c r="D135" s="33">
        <v>47487165</v>
      </c>
      <c r="E135" s="33">
        <f>D135-C135</f>
        <v>-2027156.25</v>
      </c>
      <c r="F135" s="86">
        <f>F136</f>
        <v>0.8634405487235076</v>
      </c>
    </row>
    <row r="136" spans="1:6" s="39" customFormat="1" ht="25.5" hidden="1">
      <c r="A136" s="14" t="s">
        <v>264</v>
      </c>
      <c r="B136" s="40" t="s">
        <v>265</v>
      </c>
      <c r="C136" s="42">
        <f>C137</f>
        <v>0</v>
      </c>
      <c r="D136" s="42">
        <f>D137</f>
        <v>0</v>
      </c>
      <c r="E136" s="33">
        <f>D136-C136</f>
        <v>0</v>
      </c>
      <c r="F136" s="87">
        <f>F137</f>
        <v>0.8634405487235076</v>
      </c>
    </row>
    <row r="137" spans="1:6" s="39" customFormat="1" ht="38.25" hidden="1">
      <c r="A137" s="8" t="s">
        <v>266</v>
      </c>
      <c r="B137" s="38" t="s">
        <v>267</v>
      </c>
      <c r="C137" s="33">
        <v>0</v>
      </c>
      <c r="D137" s="33">
        <v>0</v>
      </c>
      <c r="E137" s="33">
        <f>D137-C137</f>
        <v>0</v>
      </c>
      <c r="F137" s="86">
        <f>F138</f>
        <v>0.8634405487235076</v>
      </c>
    </row>
    <row r="138" spans="1:6" s="39" customFormat="1" ht="51">
      <c r="A138" s="14" t="s">
        <v>181</v>
      </c>
      <c r="B138" s="40" t="s">
        <v>156</v>
      </c>
      <c r="C138" s="42">
        <f>C139</f>
        <v>214024000</v>
      </c>
      <c r="D138" s="42">
        <f>D139</f>
        <v>184797000</v>
      </c>
      <c r="E138" s="42">
        <f>D138-C138</f>
        <v>-29227000</v>
      </c>
      <c r="F138" s="87">
        <f>F139</f>
        <v>0.8634405487235076</v>
      </c>
    </row>
    <row r="139" spans="1:6" s="39" customFormat="1" ht="51">
      <c r="A139" s="8" t="s">
        <v>182</v>
      </c>
      <c r="B139" s="38" t="s">
        <v>157</v>
      </c>
      <c r="C139" s="33">
        <v>214024000</v>
      </c>
      <c r="D139" s="33">
        <v>184797000</v>
      </c>
      <c r="E139" s="33">
        <f>D139-C139</f>
        <v>-29227000</v>
      </c>
      <c r="F139" s="86">
        <f>D139/C139</f>
        <v>0.8634405487235076</v>
      </c>
    </row>
    <row r="140" spans="1:6" ht="38.25">
      <c r="A140" s="71" t="s">
        <v>183</v>
      </c>
      <c r="B140" s="72" t="s">
        <v>158</v>
      </c>
      <c r="C140" s="73">
        <f>C141+C145+C147+C153+C161+C159+C143+C149+C151+C155+C157</f>
        <v>62061778.56</v>
      </c>
      <c r="D140" s="73">
        <f>D141+D145+D147+D153+D161+D159+D143+D149+D151+D155+D157</f>
        <v>82835664.58</v>
      </c>
      <c r="E140" s="73">
        <f>D140-C140</f>
        <v>20773886.019999996</v>
      </c>
      <c r="F140" s="81">
        <f>D140/C140</f>
        <v>1.334729144120745</v>
      </c>
    </row>
    <row r="141" spans="1:6" s="39" customFormat="1" ht="102" hidden="1">
      <c r="A141" s="14" t="s">
        <v>268</v>
      </c>
      <c r="B141" s="40" t="s">
        <v>269</v>
      </c>
      <c r="C141" s="42">
        <f>C142</f>
        <v>0</v>
      </c>
      <c r="D141" s="42">
        <f>D142</f>
        <v>0</v>
      </c>
      <c r="E141" s="16">
        <f>D141-C141</f>
        <v>0</v>
      </c>
      <c r="F141" s="62" t="e">
        <f aca="true" t="shared" si="15" ref="F141:F160">D141/C141</f>
        <v>#DIV/0!</v>
      </c>
    </row>
    <row r="142" spans="1:6" s="39" customFormat="1" ht="89.25" hidden="1">
      <c r="A142" s="8" t="s">
        <v>270</v>
      </c>
      <c r="B142" s="38" t="s">
        <v>271</v>
      </c>
      <c r="C142" s="33">
        <v>0</v>
      </c>
      <c r="D142" s="33">
        <v>0</v>
      </c>
      <c r="E142" s="18">
        <f aca="true" t="shared" si="16" ref="E142:E162">D142-C142</f>
        <v>0</v>
      </c>
      <c r="F142" s="62" t="e">
        <f t="shared" si="15"/>
        <v>#DIV/0!</v>
      </c>
    </row>
    <row r="143" spans="1:6" s="39" customFormat="1" ht="76.5">
      <c r="A143" s="90" t="s">
        <v>341</v>
      </c>
      <c r="B143" s="91" t="s">
        <v>342</v>
      </c>
      <c r="C143" s="42">
        <f>C144</f>
        <v>0</v>
      </c>
      <c r="D143" s="42">
        <f>D144</f>
        <v>1084900</v>
      </c>
      <c r="E143" s="16">
        <f t="shared" si="16"/>
        <v>1084900</v>
      </c>
      <c r="F143" s="62" t="s">
        <v>141</v>
      </c>
    </row>
    <row r="144" spans="1:6" s="39" customFormat="1" ht="76.5">
      <c r="A144" s="92" t="s">
        <v>343</v>
      </c>
      <c r="B144" s="93" t="s">
        <v>344</v>
      </c>
      <c r="C144" s="33">
        <v>0</v>
      </c>
      <c r="D144" s="33">
        <v>1084900</v>
      </c>
      <c r="E144" s="18">
        <f t="shared" si="16"/>
        <v>1084900</v>
      </c>
      <c r="F144" s="62" t="s">
        <v>141</v>
      </c>
    </row>
    <row r="145" spans="1:6" s="39" customFormat="1" ht="63.75" hidden="1">
      <c r="A145" s="90" t="s">
        <v>345</v>
      </c>
      <c r="B145" s="94" t="s">
        <v>346</v>
      </c>
      <c r="C145" s="42">
        <f>C146</f>
        <v>0</v>
      </c>
      <c r="D145" s="42">
        <f>D146</f>
        <v>0</v>
      </c>
      <c r="E145" s="16">
        <f t="shared" si="16"/>
        <v>0</v>
      </c>
      <c r="F145" s="62" t="e">
        <f t="shared" si="15"/>
        <v>#DIV/0!</v>
      </c>
    </row>
    <row r="146" spans="1:6" s="39" customFormat="1" ht="63.75" hidden="1">
      <c r="A146" s="92" t="s">
        <v>347</v>
      </c>
      <c r="B146" s="93" t="s">
        <v>348</v>
      </c>
      <c r="C146" s="33">
        <v>0</v>
      </c>
      <c r="D146" s="33">
        <v>0</v>
      </c>
      <c r="E146" s="18">
        <f t="shared" si="16"/>
        <v>0</v>
      </c>
      <c r="F146" s="62" t="e">
        <f t="shared" si="15"/>
        <v>#DIV/0!</v>
      </c>
    </row>
    <row r="147" spans="1:6" s="39" customFormat="1" ht="63.75">
      <c r="A147" s="14" t="s">
        <v>272</v>
      </c>
      <c r="B147" s="40" t="s">
        <v>273</v>
      </c>
      <c r="C147" s="42">
        <f>C148</f>
        <v>10085755.8</v>
      </c>
      <c r="D147" s="42">
        <f>D148</f>
        <v>13649883.75</v>
      </c>
      <c r="E147" s="16">
        <f t="shared" si="16"/>
        <v>3564127.9499999993</v>
      </c>
      <c r="F147" s="64">
        <f t="shared" si="15"/>
        <v>1.3533823365027338</v>
      </c>
    </row>
    <row r="148" spans="1:6" s="39" customFormat="1" ht="63.75">
      <c r="A148" s="8" t="s">
        <v>274</v>
      </c>
      <c r="B148" s="38" t="s">
        <v>275</v>
      </c>
      <c r="C148" s="33">
        <v>10085755.8</v>
      </c>
      <c r="D148" s="33">
        <v>13649883.75</v>
      </c>
      <c r="E148" s="18">
        <f t="shared" si="16"/>
        <v>3564127.9499999993</v>
      </c>
      <c r="F148" s="62">
        <f t="shared" si="15"/>
        <v>1.3533823365027338</v>
      </c>
    </row>
    <row r="149" spans="1:6" s="39" customFormat="1" ht="25.5" hidden="1">
      <c r="A149" s="90" t="s">
        <v>349</v>
      </c>
      <c r="B149" s="95" t="s">
        <v>350</v>
      </c>
      <c r="C149" s="42">
        <f>C150</f>
        <v>0</v>
      </c>
      <c r="D149" s="42">
        <f>D150</f>
        <v>0</v>
      </c>
      <c r="E149" s="16">
        <f t="shared" si="16"/>
        <v>0</v>
      </c>
      <c r="F149" s="64" t="e">
        <f>D149/C149</f>
        <v>#DIV/0!</v>
      </c>
    </row>
    <row r="150" spans="1:6" s="39" customFormat="1" ht="25.5" hidden="1">
      <c r="A150" s="92" t="s">
        <v>351</v>
      </c>
      <c r="B150" s="96" t="s">
        <v>352</v>
      </c>
      <c r="C150" s="33">
        <v>0</v>
      </c>
      <c r="D150" s="33">
        <v>0</v>
      </c>
      <c r="E150" s="18">
        <f t="shared" si="16"/>
        <v>0</v>
      </c>
      <c r="F150" s="62" t="e">
        <f>D150/C150</f>
        <v>#DIV/0!</v>
      </c>
    </row>
    <row r="151" spans="1:6" s="39" customFormat="1" ht="25.5" hidden="1">
      <c r="A151" s="90" t="s">
        <v>353</v>
      </c>
      <c r="B151" s="95" t="s">
        <v>354</v>
      </c>
      <c r="C151" s="42">
        <f>C152</f>
        <v>0</v>
      </c>
      <c r="D151" s="42">
        <f>D152</f>
        <v>0</v>
      </c>
      <c r="E151" s="16">
        <f t="shared" si="16"/>
        <v>0</v>
      </c>
      <c r="F151" s="64" t="e">
        <f>D151/C151</f>
        <v>#DIV/0!</v>
      </c>
    </row>
    <row r="152" spans="1:6" s="39" customFormat="1" ht="38.25" hidden="1">
      <c r="A152" s="92" t="s">
        <v>355</v>
      </c>
      <c r="B152" s="96" t="s">
        <v>356</v>
      </c>
      <c r="C152" s="33">
        <v>0</v>
      </c>
      <c r="D152" s="33">
        <v>0</v>
      </c>
      <c r="E152" s="18">
        <f t="shared" si="16"/>
        <v>0</v>
      </c>
      <c r="F152" s="62" t="e">
        <f>D152/C152</f>
        <v>#DIV/0!</v>
      </c>
    </row>
    <row r="153" spans="1:6" s="39" customFormat="1" ht="25.5">
      <c r="A153" s="14" t="s">
        <v>276</v>
      </c>
      <c r="B153" s="40" t="s">
        <v>277</v>
      </c>
      <c r="C153" s="42">
        <f>C154</f>
        <v>1700328</v>
      </c>
      <c r="D153" s="42">
        <f>D154</f>
        <v>0</v>
      </c>
      <c r="E153" s="16">
        <f t="shared" si="16"/>
        <v>-1700328</v>
      </c>
      <c r="F153" s="64">
        <f t="shared" si="15"/>
        <v>0</v>
      </c>
    </row>
    <row r="154" spans="1:6" s="39" customFormat="1" ht="25.5">
      <c r="A154" s="8" t="s">
        <v>278</v>
      </c>
      <c r="B154" s="38" t="s">
        <v>279</v>
      </c>
      <c r="C154" s="33">
        <v>1700328</v>
      </c>
      <c r="D154" s="33">
        <v>0</v>
      </c>
      <c r="E154" s="18">
        <f t="shared" si="16"/>
        <v>-1700328</v>
      </c>
      <c r="F154" s="62">
        <f t="shared" si="15"/>
        <v>0</v>
      </c>
    </row>
    <row r="155" spans="1:6" s="39" customFormat="1" ht="25.5">
      <c r="A155" s="14" t="s">
        <v>362</v>
      </c>
      <c r="B155" s="40" t="s">
        <v>363</v>
      </c>
      <c r="C155" s="42">
        <f>C156</f>
        <v>0</v>
      </c>
      <c r="D155" s="42">
        <f>D156</f>
        <v>2236509</v>
      </c>
      <c r="E155" s="16">
        <f t="shared" si="16"/>
        <v>2236509</v>
      </c>
      <c r="F155" s="64" t="s">
        <v>141</v>
      </c>
    </row>
    <row r="156" spans="1:6" s="39" customFormat="1" ht="38.25">
      <c r="A156" s="8" t="s">
        <v>361</v>
      </c>
      <c r="B156" s="38" t="s">
        <v>364</v>
      </c>
      <c r="C156" s="33">
        <v>0</v>
      </c>
      <c r="D156" s="33">
        <v>2236509</v>
      </c>
      <c r="E156" s="18">
        <f t="shared" si="16"/>
        <v>2236509</v>
      </c>
      <c r="F156" s="62" t="s">
        <v>141</v>
      </c>
    </row>
    <row r="157" spans="1:6" s="39" customFormat="1" ht="25.5">
      <c r="A157" s="14" t="s">
        <v>373</v>
      </c>
      <c r="B157" s="40" t="s">
        <v>374</v>
      </c>
      <c r="C157" s="42">
        <f>C158</f>
        <v>569355.91</v>
      </c>
      <c r="D157" s="42">
        <f>D158</f>
        <v>0</v>
      </c>
      <c r="E157" s="16">
        <f>D157-C157</f>
        <v>-569355.91</v>
      </c>
      <c r="F157" s="64">
        <f>D157/C157</f>
        <v>0</v>
      </c>
    </row>
    <row r="158" spans="1:6" s="39" customFormat="1" ht="38.25">
      <c r="A158" s="8" t="s">
        <v>375</v>
      </c>
      <c r="B158" s="38" t="s">
        <v>376</v>
      </c>
      <c r="C158" s="33">
        <v>569355.91</v>
      </c>
      <c r="D158" s="33">
        <v>0</v>
      </c>
      <c r="E158" s="18">
        <f>D158-C158</f>
        <v>-569355.91</v>
      </c>
      <c r="F158" s="62">
        <f>D158/C158</f>
        <v>0</v>
      </c>
    </row>
    <row r="159" spans="1:6" s="39" customFormat="1" ht="42" customHeight="1" hidden="1">
      <c r="A159" s="97" t="s">
        <v>357</v>
      </c>
      <c r="B159" s="98" t="s">
        <v>358</v>
      </c>
      <c r="C159" s="42">
        <f>C160</f>
        <v>0</v>
      </c>
      <c r="D159" s="42">
        <f>D160</f>
        <v>0</v>
      </c>
      <c r="E159" s="16">
        <f t="shared" si="16"/>
        <v>0</v>
      </c>
      <c r="F159" s="64" t="e">
        <f t="shared" si="15"/>
        <v>#DIV/0!</v>
      </c>
    </row>
    <row r="160" spans="1:6" s="39" customFormat="1" ht="38.25" hidden="1">
      <c r="A160" s="88" t="s">
        <v>359</v>
      </c>
      <c r="B160" s="99" t="s">
        <v>360</v>
      </c>
      <c r="C160" s="33">
        <v>0</v>
      </c>
      <c r="D160" s="33">
        <v>0</v>
      </c>
      <c r="E160" s="18">
        <f t="shared" si="16"/>
        <v>0</v>
      </c>
      <c r="F160" s="62" t="e">
        <f t="shared" si="15"/>
        <v>#DIV/0!</v>
      </c>
    </row>
    <row r="161" spans="1:6" s="39" customFormat="1" ht="21.75" customHeight="1">
      <c r="A161" s="14" t="s">
        <v>184</v>
      </c>
      <c r="B161" s="51" t="s">
        <v>159</v>
      </c>
      <c r="C161" s="42">
        <f>C162</f>
        <v>49706338.85</v>
      </c>
      <c r="D161" s="42">
        <f>D162</f>
        <v>65864371.83</v>
      </c>
      <c r="E161" s="16">
        <f t="shared" si="16"/>
        <v>16158032.979999997</v>
      </c>
      <c r="F161" s="87">
        <f>F162</f>
        <v>1.3250698674219494</v>
      </c>
    </row>
    <row r="162" spans="1:6" s="39" customFormat="1" ht="25.5" customHeight="1">
      <c r="A162" s="8" t="s">
        <v>185</v>
      </c>
      <c r="B162" s="52" t="s">
        <v>160</v>
      </c>
      <c r="C162" s="33">
        <v>49706338.85</v>
      </c>
      <c r="D162" s="33">
        <v>65864371.83</v>
      </c>
      <c r="E162" s="18">
        <f t="shared" si="16"/>
        <v>16158032.979999997</v>
      </c>
      <c r="F162" s="86">
        <f>D162/C162</f>
        <v>1.3250698674219494</v>
      </c>
    </row>
    <row r="163" spans="1:8" ht="33.75" customHeight="1">
      <c r="A163" s="68" t="s">
        <v>186</v>
      </c>
      <c r="B163" s="72" t="s">
        <v>161</v>
      </c>
      <c r="C163" s="70">
        <f>C166+C168+C174+C176+C170+C164+C172</f>
        <v>276866500.00000006</v>
      </c>
      <c r="D163" s="70">
        <f>D166+D168+D174+D176+D170+D164+D172</f>
        <v>326080731.46000004</v>
      </c>
      <c r="E163" s="70">
        <f>D163-C163</f>
        <v>49214231.45999998</v>
      </c>
      <c r="F163" s="84">
        <f>D163/C163</f>
        <v>1.1777543742561847</v>
      </c>
      <c r="H163" s="4"/>
    </row>
    <row r="164" spans="1:6" ht="48.75" customHeight="1">
      <c r="A164" s="14" t="s">
        <v>200</v>
      </c>
      <c r="B164" s="28" t="s">
        <v>202</v>
      </c>
      <c r="C164" s="42">
        <f>C165</f>
        <v>7703401.1</v>
      </c>
      <c r="D164" s="42">
        <f>D165</f>
        <v>7610468.25</v>
      </c>
      <c r="E164" s="42">
        <f>D164-C164</f>
        <v>-92932.84999999963</v>
      </c>
      <c r="F164" s="87">
        <f>F165</f>
        <v>0.9879361273295246</v>
      </c>
    </row>
    <row r="165" spans="1:6" ht="48.75" customHeight="1">
      <c r="A165" s="8" t="s">
        <v>201</v>
      </c>
      <c r="B165" s="27" t="s">
        <v>203</v>
      </c>
      <c r="C165" s="33">
        <v>7703401.1</v>
      </c>
      <c r="D165" s="33">
        <v>7610468.25</v>
      </c>
      <c r="E165" s="33">
        <f>D165-C165</f>
        <v>-92932.84999999963</v>
      </c>
      <c r="F165" s="86">
        <f>D165/C165</f>
        <v>0.9879361273295246</v>
      </c>
    </row>
    <row r="166" spans="1:6" s="39" customFormat="1" ht="68.25" customHeight="1">
      <c r="A166" s="14" t="s">
        <v>187</v>
      </c>
      <c r="B166" s="28" t="s">
        <v>162</v>
      </c>
      <c r="C166" s="42">
        <f>C167</f>
        <v>9011821.34</v>
      </c>
      <c r="D166" s="42">
        <f>D167</f>
        <v>9378714.83</v>
      </c>
      <c r="E166" s="42">
        <f aca="true" t="shared" si="17" ref="E166:E177">D166-C166</f>
        <v>366893.4900000002</v>
      </c>
      <c r="F166" s="87">
        <f>F167</f>
        <v>1.0407124682300903</v>
      </c>
    </row>
    <row r="167" spans="1:6" s="39" customFormat="1" ht="56.25" customHeight="1">
      <c r="A167" s="8" t="s">
        <v>188</v>
      </c>
      <c r="B167" s="27" t="s">
        <v>163</v>
      </c>
      <c r="C167" s="33">
        <v>9011821.34</v>
      </c>
      <c r="D167" s="33">
        <v>9378714.83</v>
      </c>
      <c r="E167" s="33">
        <f t="shared" si="17"/>
        <v>366893.4900000002</v>
      </c>
      <c r="F167" s="86">
        <f>D167/C167</f>
        <v>1.0407124682300903</v>
      </c>
    </row>
    <row r="168" spans="1:6" s="39" customFormat="1" ht="83.25" customHeight="1">
      <c r="A168" s="14" t="s">
        <v>189</v>
      </c>
      <c r="B168" s="28" t="s">
        <v>164</v>
      </c>
      <c r="C168" s="42">
        <f>C169</f>
        <v>4337359.27</v>
      </c>
      <c r="D168" s="42">
        <f>D169</f>
        <v>5150407.35</v>
      </c>
      <c r="E168" s="42">
        <f t="shared" si="17"/>
        <v>813048.0800000001</v>
      </c>
      <c r="F168" s="87">
        <f>F169</f>
        <v>1.187452325110251</v>
      </c>
    </row>
    <row r="169" spans="1:6" s="39" customFormat="1" ht="84" customHeight="1">
      <c r="A169" s="8" t="s">
        <v>190</v>
      </c>
      <c r="B169" s="27" t="s">
        <v>165</v>
      </c>
      <c r="C169" s="33">
        <v>4337359.27</v>
      </c>
      <c r="D169" s="33">
        <v>5150407.35</v>
      </c>
      <c r="E169" s="33">
        <f t="shared" si="17"/>
        <v>813048.0800000001</v>
      </c>
      <c r="F169" s="86">
        <f>D169/C169</f>
        <v>1.187452325110251</v>
      </c>
    </row>
    <row r="170" spans="1:6" s="39" customFormat="1" ht="75" customHeight="1" hidden="1">
      <c r="A170" s="14" t="s">
        <v>206</v>
      </c>
      <c r="B170" s="74" t="s">
        <v>204</v>
      </c>
      <c r="C170" s="42">
        <f>C171</f>
        <v>0</v>
      </c>
      <c r="D170" s="42">
        <f>D171</f>
        <v>0</v>
      </c>
      <c r="E170" s="42">
        <f t="shared" si="17"/>
        <v>0</v>
      </c>
      <c r="F170" s="87" t="e">
        <f>D170/C170</f>
        <v>#DIV/0!</v>
      </c>
    </row>
    <row r="171" spans="1:6" s="39" customFormat="1" ht="66.75" customHeight="1" hidden="1">
      <c r="A171" s="8" t="s">
        <v>207</v>
      </c>
      <c r="B171" s="19" t="s">
        <v>205</v>
      </c>
      <c r="C171" s="33">
        <v>0</v>
      </c>
      <c r="D171" s="33">
        <v>0</v>
      </c>
      <c r="E171" s="33">
        <f t="shared" si="17"/>
        <v>0</v>
      </c>
      <c r="F171" s="86" t="e">
        <f>D171/C171</f>
        <v>#DIV/0!</v>
      </c>
    </row>
    <row r="172" spans="1:6" s="39" customFormat="1" ht="30" customHeight="1" hidden="1">
      <c r="A172" s="14" t="s">
        <v>224</v>
      </c>
      <c r="B172" s="74" t="s">
        <v>225</v>
      </c>
      <c r="C172" s="16">
        <f>C173</f>
        <v>0</v>
      </c>
      <c r="D172" s="16">
        <f>D173</f>
        <v>0</v>
      </c>
      <c r="E172" s="33">
        <f t="shared" si="17"/>
        <v>0</v>
      </c>
      <c r="F172" s="87" t="e">
        <f>F173</f>
        <v>#DIV/0!</v>
      </c>
    </row>
    <row r="173" spans="1:6" s="39" customFormat="1" ht="42" customHeight="1" hidden="1">
      <c r="A173" s="8" t="s">
        <v>226</v>
      </c>
      <c r="B173" s="19" t="s">
        <v>227</v>
      </c>
      <c r="C173" s="33">
        <v>0</v>
      </c>
      <c r="D173" s="33">
        <v>0</v>
      </c>
      <c r="E173" s="33">
        <f t="shared" si="17"/>
        <v>0</v>
      </c>
      <c r="F173" s="86" t="e">
        <f>D173/C173</f>
        <v>#DIV/0!</v>
      </c>
    </row>
    <row r="174" spans="1:6" s="39" customFormat="1" ht="32.25" customHeight="1">
      <c r="A174" s="14" t="s">
        <v>191</v>
      </c>
      <c r="B174" s="74" t="s">
        <v>166</v>
      </c>
      <c r="C174" s="42">
        <f>C175</f>
        <v>551483.74</v>
      </c>
      <c r="D174" s="42">
        <f>D175</f>
        <v>642512.18</v>
      </c>
      <c r="E174" s="42">
        <f t="shared" si="17"/>
        <v>91028.44000000006</v>
      </c>
      <c r="F174" s="87">
        <f>F175</f>
        <v>1.1650609680713344</v>
      </c>
    </row>
    <row r="175" spans="1:6" s="39" customFormat="1" ht="45.75" customHeight="1">
      <c r="A175" s="8" t="s">
        <v>192</v>
      </c>
      <c r="B175" s="19" t="s">
        <v>167</v>
      </c>
      <c r="C175" s="33">
        <v>551483.74</v>
      </c>
      <c r="D175" s="33">
        <v>642512.18</v>
      </c>
      <c r="E175" s="33">
        <f t="shared" si="17"/>
        <v>91028.44000000006</v>
      </c>
      <c r="F175" s="86">
        <f>D175/C175</f>
        <v>1.1650609680713344</v>
      </c>
    </row>
    <row r="176" spans="1:6" s="39" customFormat="1" ht="21.75" customHeight="1">
      <c r="A176" s="14" t="s">
        <v>208</v>
      </c>
      <c r="B176" s="28" t="s">
        <v>210</v>
      </c>
      <c r="C176" s="42">
        <f>C177</f>
        <v>255262434.55</v>
      </c>
      <c r="D176" s="42">
        <f>D177</f>
        <v>303298628.85</v>
      </c>
      <c r="E176" s="42">
        <f t="shared" si="17"/>
        <v>48036194.30000001</v>
      </c>
      <c r="F176" s="87">
        <f>F177</f>
        <v>1.18818356247633</v>
      </c>
    </row>
    <row r="177" spans="1:6" s="39" customFormat="1" ht="21.75" customHeight="1">
      <c r="A177" s="8" t="s">
        <v>209</v>
      </c>
      <c r="B177" s="19" t="s">
        <v>211</v>
      </c>
      <c r="C177" s="33">
        <v>255262434.55</v>
      </c>
      <c r="D177" s="33">
        <v>303298628.85</v>
      </c>
      <c r="E177" s="33">
        <f t="shared" si="17"/>
        <v>48036194.30000001</v>
      </c>
      <c r="F177" s="86">
        <f>D177/C177</f>
        <v>1.18818356247633</v>
      </c>
    </row>
    <row r="178" spans="1:7" s="39" customFormat="1" ht="24" customHeight="1">
      <c r="A178" s="68" t="s">
        <v>193</v>
      </c>
      <c r="B178" s="72" t="s">
        <v>168</v>
      </c>
      <c r="C178" s="70">
        <f>C181+C183+C179</f>
        <v>36088877.08</v>
      </c>
      <c r="D178" s="70">
        <f>D181+D183+D179</f>
        <v>17228210.2</v>
      </c>
      <c r="E178" s="70">
        <f>D178-C178</f>
        <v>-18860666.88</v>
      </c>
      <c r="F178" s="84">
        <f>D178/C178</f>
        <v>0.47738282800568643</v>
      </c>
      <c r="G178" s="56"/>
    </row>
    <row r="179" spans="1:6" s="39" customFormat="1" ht="89.25" customHeight="1">
      <c r="A179" s="14" t="s">
        <v>309</v>
      </c>
      <c r="B179" s="28" t="s">
        <v>312</v>
      </c>
      <c r="C179" s="16">
        <f>C180</f>
        <v>932345.21</v>
      </c>
      <c r="D179" s="16">
        <f>D180</f>
        <v>1052866.45</v>
      </c>
      <c r="E179" s="16">
        <f>D179-C179</f>
        <v>120521.23999999999</v>
      </c>
      <c r="F179" s="87">
        <f aca="true" t="shared" si="18" ref="F179:F197">D179/C179</f>
        <v>1.1292667551753712</v>
      </c>
    </row>
    <row r="180" spans="1:6" s="39" customFormat="1" ht="93.75" customHeight="1">
      <c r="A180" s="8" t="s">
        <v>310</v>
      </c>
      <c r="B180" s="19" t="s">
        <v>311</v>
      </c>
      <c r="C180" s="18">
        <v>932345.21</v>
      </c>
      <c r="D180" s="18">
        <v>1052866.45</v>
      </c>
      <c r="E180" s="18">
        <f>D180-C180</f>
        <v>120521.23999999999</v>
      </c>
      <c r="F180" s="86">
        <f t="shared" si="18"/>
        <v>1.1292667551753712</v>
      </c>
    </row>
    <row r="181" spans="1:6" s="39" customFormat="1" ht="135.75" customHeight="1">
      <c r="A181" s="14" t="s">
        <v>280</v>
      </c>
      <c r="B181" s="28" t="s">
        <v>333</v>
      </c>
      <c r="C181" s="16">
        <f>C182</f>
        <v>10736158.19</v>
      </c>
      <c r="D181" s="16">
        <f>D182</f>
        <v>10900301</v>
      </c>
      <c r="E181" s="16">
        <f>D181-C181</f>
        <v>164142.81000000052</v>
      </c>
      <c r="F181" s="87">
        <f t="shared" si="18"/>
        <v>1.0152887846001457</v>
      </c>
    </row>
    <row r="182" spans="1:6" s="39" customFormat="1" ht="134.25" customHeight="1">
      <c r="A182" s="8" t="s">
        <v>281</v>
      </c>
      <c r="B182" s="19" t="s">
        <v>334</v>
      </c>
      <c r="C182" s="18">
        <v>10736158.19</v>
      </c>
      <c r="D182" s="18">
        <v>10900301</v>
      </c>
      <c r="E182" s="18">
        <f>D182-C182</f>
        <v>164142.81000000052</v>
      </c>
      <c r="F182" s="86">
        <f t="shared" si="18"/>
        <v>1.0152887846001457</v>
      </c>
    </row>
    <row r="183" spans="1:6" s="75" customFormat="1" ht="25.5">
      <c r="A183" s="14" t="s">
        <v>250</v>
      </c>
      <c r="B183" s="28" t="s">
        <v>251</v>
      </c>
      <c r="C183" s="16">
        <f>C184</f>
        <v>24420373.68</v>
      </c>
      <c r="D183" s="16">
        <f>D184</f>
        <v>5275042.75</v>
      </c>
      <c r="E183" s="16">
        <f>D183-C183</f>
        <v>-19145330.93</v>
      </c>
      <c r="F183" s="86">
        <f t="shared" si="18"/>
        <v>0.21600991119641214</v>
      </c>
    </row>
    <row r="184" spans="1:6" s="75" customFormat="1" ht="33.75" customHeight="1">
      <c r="A184" s="8" t="s">
        <v>252</v>
      </c>
      <c r="B184" s="19" t="s">
        <v>253</v>
      </c>
      <c r="C184" s="18">
        <v>24420373.68</v>
      </c>
      <c r="D184" s="18">
        <v>5275042.75</v>
      </c>
      <c r="E184" s="18">
        <f>D184-C184</f>
        <v>-19145330.93</v>
      </c>
      <c r="F184" s="86">
        <f t="shared" si="18"/>
        <v>0.21600991119641214</v>
      </c>
    </row>
    <row r="185" spans="1:6" s="100" customFormat="1" ht="96.75" customHeight="1">
      <c r="A185" s="68" t="s">
        <v>367</v>
      </c>
      <c r="B185" s="76" t="s">
        <v>366</v>
      </c>
      <c r="C185" s="70">
        <f>C186</f>
        <v>0</v>
      </c>
      <c r="D185" s="70">
        <f>D186</f>
        <v>-4997578.16</v>
      </c>
      <c r="E185" s="70">
        <f>D185-C185</f>
        <v>-4997578.16</v>
      </c>
      <c r="F185" s="105" t="s">
        <v>141</v>
      </c>
    </row>
    <row r="186" spans="1:6" s="75" customFormat="1" ht="99.75" customHeight="1">
      <c r="A186" s="8" t="s">
        <v>368</v>
      </c>
      <c r="B186" s="19" t="s">
        <v>365</v>
      </c>
      <c r="C186" s="18">
        <v>0</v>
      </c>
      <c r="D186" s="18">
        <v>-4997578.16</v>
      </c>
      <c r="E186" s="33">
        <f>D186-C186</f>
        <v>-4997578.16</v>
      </c>
      <c r="F186" s="86" t="s">
        <v>141</v>
      </c>
    </row>
    <row r="187" spans="1:6" ht="69" customHeight="1">
      <c r="A187" s="68" t="s">
        <v>169</v>
      </c>
      <c r="B187" s="76" t="s">
        <v>170</v>
      </c>
      <c r="C187" s="70">
        <f>C188</f>
        <v>403.96</v>
      </c>
      <c r="D187" s="70">
        <f>D188</f>
        <v>565727.84</v>
      </c>
      <c r="E187" s="70">
        <f>D187-C187</f>
        <v>565323.88</v>
      </c>
      <c r="F187" s="84">
        <f t="shared" si="18"/>
        <v>1400.4550945638182</v>
      </c>
    </row>
    <row r="188" spans="1:6" ht="40.5" customHeight="1">
      <c r="A188" s="41" t="s">
        <v>194</v>
      </c>
      <c r="B188" s="77" t="s">
        <v>171</v>
      </c>
      <c r="C188" s="42">
        <f>C189</f>
        <v>403.96</v>
      </c>
      <c r="D188" s="42">
        <f>D189</f>
        <v>565727.84</v>
      </c>
      <c r="E188" s="42">
        <f>D188-C188</f>
        <v>565323.88</v>
      </c>
      <c r="F188" s="86">
        <f t="shared" si="18"/>
        <v>1400.4550945638182</v>
      </c>
    </row>
    <row r="189" spans="1:6" ht="30.75" customHeight="1">
      <c r="A189" s="37" t="s">
        <v>195</v>
      </c>
      <c r="B189" s="38" t="s">
        <v>172</v>
      </c>
      <c r="C189" s="33">
        <f>C190+C191</f>
        <v>403.96</v>
      </c>
      <c r="D189" s="33">
        <f>D190+D191</f>
        <v>565727.84</v>
      </c>
      <c r="E189" s="33">
        <f>D189-C189</f>
        <v>565323.88</v>
      </c>
      <c r="F189" s="86">
        <f t="shared" si="18"/>
        <v>1400.4550945638182</v>
      </c>
    </row>
    <row r="190" spans="1:6" s="22" customFormat="1" ht="47.25" customHeight="1">
      <c r="A190" s="8" t="s">
        <v>196</v>
      </c>
      <c r="B190" s="27" t="s">
        <v>173</v>
      </c>
      <c r="C190" s="18">
        <v>0.2</v>
      </c>
      <c r="D190" s="18">
        <v>58054.96</v>
      </c>
      <c r="E190" s="33">
        <f>D190-C190</f>
        <v>58054.76</v>
      </c>
      <c r="F190" s="86">
        <f t="shared" si="18"/>
        <v>290274.8</v>
      </c>
    </row>
    <row r="191" spans="1:6" s="22" customFormat="1" ht="47.25" customHeight="1">
      <c r="A191" s="8" t="s">
        <v>254</v>
      </c>
      <c r="B191" s="27" t="s">
        <v>255</v>
      </c>
      <c r="C191" s="18">
        <v>403.76</v>
      </c>
      <c r="D191" s="18">
        <v>507672.88</v>
      </c>
      <c r="E191" s="33">
        <f>D191-C191</f>
        <v>507269.12</v>
      </c>
      <c r="F191" s="86">
        <f t="shared" si="18"/>
        <v>1257.3629879136122</v>
      </c>
    </row>
    <row r="192" spans="1:6" ht="42.75" customHeight="1">
      <c r="A192" s="68" t="s">
        <v>197</v>
      </c>
      <c r="B192" s="76" t="s">
        <v>174</v>
      </c>
      <c r="C192" s="70">
        <f>C193</f>
        <v>-872809.46</v>
      </c>
      <c r="D192" s="70">
        <f>D193</f>
        <v>-4482791.85</v>
      </c>
      <c r="E192" s="70">
        <f>D192-C192</f>
        <v>-3609982.3899999997</v>
      </c>
      <c r="F192" s="84">
        <f t="shared" si="18"/>
        <v>5.136048651443351</v>
      </c>
    </row>
    <row r="193" spans="1:6" ht="55.5" customHeight="1">
      <c r="A193" s="41" t="s">
        <v>198</v>
      </c>
      <c r="B193" s="40" t="s">
        <v>175</v>
      </c>
      <c r="C193" s="42">
        <f>C194+C195+C197+C196</f>
        <v>-872809.46</v>
      </c>
      <c r="D193" s="42">
        <f>D194+D195+D197+D196</f>
        <v>-4482791.85</v>
      </c>
      <c r="E193" s="42">
        <f>D193-C193</f>
        <v>-3609982.3899999997</v>
      </c>
      <c r="F193" s="86">
        <f t="shared" si="18"/>
        <v>5.136048651443351</v>
      </c>
    </row>
    <row r="194" spans="1:6" ht="87.75" customHeight="1" hidden="1">
      <c r="A194" s="37" t="s">
        <v>302</v>
      </c>
      <c r="B194" s="38" t="s">
        <v>303</v>
      </c>
      <c r="C194" s="33">
        <v>0</v>
      </c>
      <c r="D194" s="33">
        <v>0</v>
      </c>
      <c r="E194" s="33">
        <f>D194-C194</f>
        <v>0</v>
      </c>
      <c r="F194" s="86" t="e">
        <f t="shared" si="18"/>
        <v>#DIV/0!</v>
      </c>
    </row>
    <row r="195" spans="1:6" ht="82.5" customHeight="1">
      <c r="A195" s="37" t="s">
        <v>302</v>
      </c>
      <c r="B195" s="38" t="s">
        <v>303</v>
      </c>
      <c r="C195" s="33">
        <v>0</v>
      </c>
      <c r="D195" s="33">
        <v>-84197.54</v>
      </c>
      <c r="E195" s="33">
        <f>D195-C195</f>
        <v>-84197.54</v>
      </c>
      <c r="F195" s="86" t="s">
        <v>141</v>
      </c>
    </row>
    <row r="196" spans="1:6" ht="82.5" customHeight="1">
      <c r="A196" s="37" t="s">
        <v>377</v>
      </c>
      <c r="B196" s="38" t="s">
        <v>378</v>
      </c>
      <c r="C196" s="33">
        <v>-23646.64</v>
      </c>
      <c r="D196" s="33">
        <v>0</v>
      </c>
      <c r="E196" s="33">
        <f>D196-C196</f>
        <v>23646.64</v>
      </c>
      <c r="F196" s="86">
        <f>D196/C196</f>
        <v>0</v>
      </c>
    </row>
    <row r="197" spans="1:6" ht="58.5" customHeight="1">
      <c r="A197" s="8" t="s">
        <v>199</v>
      </c>
      <c r="B197" s="27" t="s">
        <v>176</v>
      </c>
      <c r="C197" s="18">
        <v>-849162.82</v>
      </c>
      <c r="D197" s="18">
        <v>-4398594.31</v>
      </c>
      <c r="E197" s="33">
        <f>D197-C197</f>
        <v>-3549431.4899999998</v>
      </c>
      <c r="F197" s="86">
        <f t="shared" si="18"/>
        <v>5.179918628561716</v>
      </c>
    </row>
    <row r="198" spans="1:6" s="75" customFormat="1" ht="27" customHeight="1">
      <c r="A198" s="78" t="s">
        <v>177</v>
      </c>
      <c r="B198" s="79"/>
      <c r="C198" s="80">
        <f>C10+C131</f>
        <v>831922809.2700001</v>
      </c>
      <c r="D198" s="80">
        <f>D10+D131</f>
        <v>827677345.45</v>
      </c>
      <c r="E198" s="80">
        <f>D198-C198</f>
        <v>-4245463.820000052</v>
      </c>
      <c r="F198" s="85">
        <f>D198/C198</f>
        <v>0.9948968056018017</v>
      </c>
    </row>
    <row r="200" spans="1:6" ht="23.25" customHeight="1">
      <c r="A200" s="104"/>
      <c r="B200" s="104"/>
      <c r="C200" s="104"/>
      <c r="D200" s="104"/>
      <c r="E200" s="104"/>
      <c r="F200" s="104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</sheetData>
  <sheetProtection/>
  <mergeCells count="6">
    <mergeCell ref="A6:E6"/>
    <mergeCell ref="B1:C1"/>
    <mergeCell ref="B2:C2"/>
    <mergeCell ref="B3:C3"/>
    <mergeCell ref="A4:F4"/>
    <mergeCell ref="A200:F200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2024-04-10T09:21:09Z</dcterms:modified>
  <cp:category/>
  <cp:version/>
  <cp:contentType/>
  <cp:contentStatus/>
</cp:coreProperties>
</file>