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на 01.10.2020" sheetId="1" r:id="rId1"/>
  </sheets>
  <definedNames>
    <definedName name="_xlnm.Print_Titles" localSheetId="0">'на 01.10.2020'!$6:$7</definedName>
    <definedName name="_xlnm.Print_Area" localSheetId="0">'на 01.10.2020'!$A$1:$F$119</definedName>
  </definedNames>
  <calcPr fullCalcOnLoad="1"/>
</workbook>
</file>

<file path=xl/sharedStrings.xml><?xml version="1.0" encoding="utf-8"?>
<sst xmlns="http://schemas.openxmlformats.org/spreadsheetml/2006/main" count="349" uniqueCount="344">
  <si>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</si>
  <si>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</si>
  <si>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</si>
  <si>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</si>
  <si>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</si>
  <si>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</si>
  <si>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</si>
  <si>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</si>
  <si>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</si>
  <si>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</si>
  <si>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</si>
  <si>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</si>
  <si>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</si>
  <si>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</si>
  <si>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</si>
  <si>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</si>
  <si>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</si>
  <si>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</si>
  <si>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</si>
  <si>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</si>
  <si>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</si>
  <si>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</si>
  <si>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</si>
  <si>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</si>
  <si>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</si>
  <si>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</si>
  <si>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</si>
  <si>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</si>
  <si>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</si>
  <si>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</si>
  <si>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</si>
  <si>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</si>
  <si>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</si>
  <si>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</si>
  <si>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</si>
  <si>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</si>
  <si>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</si>
  <si>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</si>
  <si>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</si>
  <si>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</si>
  <si>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</si>
  <si>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</si>
  <si>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</si>
  <si>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</si>
  <si>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</si>
  <si>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</si>
  <si>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</si>
  <si>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</si>
  <si>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</si>
  <si>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</si>
  <si>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</si>
  <si>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</si>
  <si>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</si>
  <si>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</si>
  <si>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</si>
  <si>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</si>
  <si>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</si>
  <si>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</si>
  <si>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</si>
  <si>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</si>
  <si>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</si>
  <si>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</si>
  <si>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</si>
  <si>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</si>
  <si>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</si>
  <si>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</si>
  <si>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</si>
  <si>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</si>
  <si>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</si>
  <si>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</si>
  <si>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</si>
  <si>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</si>
  <si>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</si>
  <si>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</si>
  <si>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</si>
  <si>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</si>
  <si>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</si>
  <si>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</si>
  <si>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</si>
  <si>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</si>
  <si>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</si>
  <si>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</si>
  <si>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</si>
  <si>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</si>
  <si>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</si>
  <si>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</si>
  <si>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</si>
  <si>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</si>
  <si>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</si>
  <si>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</si>
  <si>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</si>
  <si>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</si>
  <si>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</si>
  <si>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</si>
  <si>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</si>
  <si>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</si>
  <si>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</si>
  <si>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</si>
  <si>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</si>
  <si>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</si>
  <si>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</si>
  <si>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</si>
  <si>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</si>
  <si>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</si>
  <si>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</si>
  <si>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</si>
  <si>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</si>
  <si>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</si>
  <si>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</si>
  <si>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</si>
  <si>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</si>
  <si>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</si>
  <si>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</si>
  <si>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</si>
  <si>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</si>
  <si>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</si>
  <si>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</si>
  <si>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</si>
  <si>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</si>
  <si>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</si>
  <si>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</si>
  <si>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</si>
  <si>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</si>
  <si>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</si>
  <si>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</si>
  <si>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</si>
  <si>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</si>
  <si>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</si>
  <si>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</si>
  <si>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</si>
  <si>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</si>
  <si>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</si>
  <si>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</si>
  <si>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</si>
  <si>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</si>
  <si>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</si>
  <si>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</si>
  <si>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</si>
  <si>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</si>
  <si>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</si>
  <si>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</si>
  <si>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</si>
  <si>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</si>
  <si>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</si>
  <si>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</si>
  <si>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</si>
  <si>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</si>
  <si>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</si>
  <si>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</si>
  <si>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</si>
  <si>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</si>
  <si>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</si>
  <si>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</si>
  <si>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</si>
  <si>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</si>
  <si>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</si>
  <si>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000 1 12 01042 01 0000 120</t>
  </si>
  <si>
    <t xml:space="preserve">Плата за размещение твердых коммунальных отходов </t>
  </si>
  <si>
    <t>Отклонение от плана                                                                          (стр.3-стр.4)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</si>
  <si>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</si>
  <si>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</si>
  <si>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</si>
  <si>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</si>
  <si>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</si>
  <si>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</si>
  <si>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</si>
  <si>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</si>
  <si>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</si>
  <si>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</si>
  <si>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</si>
  <si>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</si>
  <si>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</si>
  <si>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</si>
  <si>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</si>
  <si>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</si>
  <si>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</si>
  <si>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</si>
  <si>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</si>
  <si>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</si>
  <si>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</si>
  <si>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</si>
  <si>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</si>
  <si>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</si>
  <si>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</si>
  <si>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</si>
  <si>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</si>
  <si>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</si>
  <si>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</si>
  <si>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</si>
  <si>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</si>
  <si>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</si>
  <si>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</si>
  <si>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</si>
  <si>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</si>
  <si>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</si>
  <si>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</si>
  <si>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</si>
  <si>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</si>
  <si>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</si>
  <si>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</si>
  <si>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</si>
  <si>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</si>
  <si>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</si>
  <si>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</si>
  <si>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</si>
  <si>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000 2 02 20041 00 0000 150</t>
  </si>
  <si>
    <t>000 2 02 20041 04 0000 150</t>
  </si>
  <si>
    <t>000 2 02 25027 00 0000 150</t>
  </si>
  <si>
    <t>000 2 02 25027 04 0000 150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</si>
  <si>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</si>
  <si>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</si>
  <si>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</si>
  <si>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</si>
  <si>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</si>
  <si>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</si>
  <si>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</si>
  <si>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</si>
  <si>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</si>
  <si>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</si>
  <si>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</si>
  <si>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</si>
  <si>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</si>
  <si>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</si>
  <si>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</si>
  <si>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</si>
  <si>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</si>
  <si>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</si>
  <si>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</si>
  <si>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</si>
  <si>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</si>
  <si>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</si>
  <si>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</si>
  <si>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</si>
  <si>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</si>
  <si>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</si>
  <si>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</si>
  <si>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</si>
  <si>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</si>
  <si>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</si>
  <si>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</si>
  <si>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</si>
  <si>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</si>
  <si>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</si>
  <si>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</si>
  <si>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</si>
  <si>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</si>
  <si>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</si>
  <si>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</si>
  <si>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</si>
  <si>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</si>
  <si>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</si>
  <si>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</si>
  <si>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</si>
  <si>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</si>
  <si>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</si>
  <si>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</si>
  <si>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</si>
  <si>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</si>
  <si>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</si>
  <si>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</si>
  <si>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</si>
  <si>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000 1 16 07090 00 0000 140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</si>
  <si>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</si>
  <si>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</si>
  <si>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</si>
  <si>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000 1 16 10000 00 0000 140</t>
  </si>
  <si>
    <t xml:space="preserve">Платежи в целях возмещения причиненного ущерба (убытков)
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</si>
  <si>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</si>
  <si>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</si>
  <si>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</si>
  <si>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</si>
  <si>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000 2 02 20077 00 0000 150</t>
  </si>
  <si>
    <t>000 2 02 20077 04 0000 150</t>
  </si>
  <si>
    <t>000 2 02 25169 00 0000 150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</si>
  <si>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</si>
  <si>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</si>
  <si>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</si>
  <si>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</si>
  <si>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</si>
  <si>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</si>
  <si>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</si>
  <si>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000 2 02 45453 00 0000 150</t>
  </si>
  <si>
    <t>Межбюджетные трансферты, передаваемые бюджетам на создание виртуальных концертных залов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</si>
  <si>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</si>
  <si>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</si>
  <si>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</si>
  <si>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</si>
  <si>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</si>
  <si>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</si>
  <si>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</si>
  <si>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</si>
  <si>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</si>
  <si>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</si>
  <si>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</si>
  <si>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</si>
  <si>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</si>
  <si>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</si>
  <si>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</si>
  <si>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</si>
  <si>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</si>
  <si>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</si>
  <si>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</si>
  <si>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</si>
  <si>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</si>
  <si>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</si>
  <si>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</si>
  <si>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</si>
  <si>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</si>
  <si>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</si>
  <si>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000 2 02 20016 00 0000 150</t>
  </si>
  <si>
    <t>000 2 02 20016 04 0000 150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</si>
  <si>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</si>
  <si>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</si>
  <si>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</si>
  <si>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</si>
  <si>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</si>
  <si>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</si>
  <si>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</si>
  <si>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</si>
  <si>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</si>
  <si>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</si>
  <si>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Утверждено решением Совета депутатов от 29.06.2020 г. № 37</t>
  </si>
  <si>
    <t>Исполнение по состоянию на 01.10.2020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</si>
  <si>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</si>
  <si>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</si>
  <si>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</si>
  <si>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</si>
  <si>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000 1 16 01330 00 0000 140</t>
  </si>
  <si>
    <t>000 1 16 013333 01 0000 140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</si>
  <si>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</si>
  <si>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</si>
  <si>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</si>
  <si>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</si>
  <si>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</si>
  <si>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</si>
  <si>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</si>
  <si>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</si>
  <si>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</si>
  <si>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</si>
  <si>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</si>
  <si>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</si>
  <si>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</si>
  <si>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</si>
  <si>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Анализ поступления доходов местного бюджета ЗАТО Александровск по состоянию на 01.10.2020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</si>
</sst>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84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9.125" style="2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6"/>
      <c r="C1" s="96"/>
      <c r="D1" s="4"/>
      <c r="E1" s="4"/>
      <c r="F1" s="4"/>
    </row>
    <row r="2" spans="2:6" ht="7.5" customHeight="1">
      <c r="B2" s="96"/>
      <c r="C2" s="96"/>
      <c r="D2" s="4"/>
      <c r="E2" s="4"/>
      <c r="F2" s="4"/>
    </row>
    <row r="3" spans="2:6" ht="12.75" hidden="1">
      <c r="B3" s="96"/>
      <c r="C3" s="96"/>
      <c r="D3" s="4"/>
      <c r="E3" s="4"/>
      <c r="F3" s="4"/>
    </row>
    <row r="4" spans="1:6" ht="32.25" customHeight="1">
      <c r="A4" s="97" t="s">
        <v>343</v>
      </c>
      <c r="B4" s="97"/>
      <c r="C4" s="97"/>
      <c r="D4" s="97"/>
      <c r="E4" s="97"/>
      <c r="F4" s="97"/>
    </row>
    <row r="5" spans="2:6" ht="12.75">
      <c r="B5" s="3"/>
      <c r="D5" s="12"/>
      <c r="E5" s="12"/>
      <c r="F5" s="12"/>
    </row>
    <row r="6" spans="1:9" ht="12" customHeight="1">
      <c r="A6" s="95"/>
      <c r="B6" s="95"/>
      <c r="C6" s="95"/>
      <c r="D6" s="95"/>
      <c r="E6" s="95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87</v>
      </c>
      <c r="B8" s="8" t="s">
        <v>88</v>
      </c>
      <c r="C8" s="1" t="s">
        <v>321</v>
      </c>
      <c r="D8" s="1" t="s">
        <v>322</v>
      </c>
      <c r="E8" s="1" t="s">
        <v>158</v>
      </c>
      <c r="F8" s="1" t="s">
        <v>159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89</v>
      </c>
      <c r="B10" s="35" t="s">
        <v>90</v>
      </c>
      <c r="C10" s="36">
        <f>C11+C51</f>
        <v>923767918.61</v>
      </c>
      <c r="D10" s="36">
        <f>D11+D51</f>
        <v>609609302.44</v>
      </c>
      <c r="E10" s="36">
        <f>E11+E51</f>
        <v>314158616.17</v>
      </c>
      <c r="F10" s="58">
        <f>D10/C10</f>
        <v>0.6599160786588946</v>
      </c>
      <c r="H10" s="4"/>
    </row>
    <row r="11" spans="1:6" ht="13.5">
      <c r="A11" s="29"/>
      <c r="B11" s="30" t="s">
        <v>91</v>
      </c>
      <c r="C11" s="31">
        <f>C13+C24+C38+C46+C18</f>
        <v>791169702</v>
      </c>
      <c r="D11" s="31">
        <f>D13+D24+D38+D46+D18</f>
        <v>535585362.82000005</v>
      </c>
      <c r="E11" s="31">
        <f>E13+E24+E38+E46+E18</f>
        <v>255584339.18</v>
      </c>
      <c r="F11" s="59">
        <f>D11/C11</f>
        <v>0.676953833628983</v>
      </c>
    </row>
    <row r="12" spans="1:6" ht="12.75">
      <c r="A12" s="10"/>
      <c r="B12" s="13" t="s">
        <v>92</v>
      </c>
      <c r="C12" s="11"/>
      <c r="D12" s="11"/>
      <c r="E12" s="11"/>
      <c r="F12" s="60"/>
    </row>
    <row r="13" spans="1:6" ht="12.75">
      <c r="A13" s="43" t="s">
        <v>93</v>
      </c>
      <c r="B13" s="44" t="s">
        <v>94</v>
      </c>
      <c r="C13" s="45">
        <f>C14</f>
        <v>703737100</v>
      </c>
      <c r="D13" s="45">
        <f>D14</f>
        <v>483364478.57000005</v>
      </c>
      <c r="E13" s="45">
        <f>E14</f>
        <v>220372621.42999998</v>
      </c>
      <c r="F13" s="61">
        <f aca="true" t="shared" si="0" ref="F13:F22">D13/C13</f>
        <v>0.6868537676498796</v>
      </c>
    </row>
    <row r="14" spans="1:6" ht="12.75">
      <c r="A14" s="14" t="s">
        <v>95</v>
      </c>
      <c r="B14" s="15" t="s">
        <v>96</v>
      </c>
      <c r="C14" s="16">
        <f>C15+C16+C17</f>
        <v>703737100</v>
      </c>
      <c r="D14" s="16">
        <f>D15+D16+D17</f>
        <v>483364478.57000005</v>
      </c>
      <c r="E14" s="16">
        <f>E15+E16+E17</f>
        <v>220372621.42999998</v>
      </c>
      <c r="F14" s="62">
        <f t="shared" si="0"/>
        <v>0.6868537676498796</v>
      </c>
    </row>
    <row r="15" spans="1:6" ht="79.5">
      <c r="A15" s="8" t="s">
        <v>28</v>
      </c>
      <c r="B15" s="17" t="s">
        <v>111</v>
      </c>
      <c r="C15" s="33">
        <v>702089100</v>
      </c>
      <c r="D15" s="33">
        <v>482449476.55</v>
      </c>
      <c r="E15" s="33">
        <f>C15-D15</f>
        <v>219639623.45</v>
      </c>
      <c r="F15" s="63">
        <f t="shared" si="0"/>
        <v>0.687162749784892</v>
      </c>
    </row>
    <row r="16" spans="1:6" ht="118.5" customHeight="1">
      <c r="A16" s="8" t="s">
        <v>29</v>
      </c>
      <c r="B16" s="19" t="s">
        <v>30</v>
      </c>
      <c r="C16" s="33">
        <v>577000</v>
      </c>
      <c r="D16" s="33">
        <v>286251.36</v>
      </c>
      <c r="E16" s="33">
        <f>C16-D16</f>
        <v>290748.64</v>
      </c>
      <c r="F16" s="63">
        <f t="shared" si="0"/>
        <v>0.49610287694974003</v>
      </c>
    </row>
    <row r="17" spans="1:6" ht="51">
      <c r="A17" s="37" t="s">
        <v>31</v>
      </c>
      <c r="B17" s="38" t="s">
        <v>32</v>
      </c>
      <c r="C17" s="33">
        <v>1071000</v>
      </c>
      <c r="D17" s="33">
        <v>628750.66</v>
      </c>
      <c r="E17" s="33">
        <f>C17-D17</f>
        <v>442249.33999999997</v>
      </c>
      <c r="F17" s="63">
        <f t="shared" si="0"/>
        <v>0.587068776844071</v>
      </c>
    </row>
    <row r="18" spans="1:6" ht="25.5">
      <c r="A18" s="43" t="s">
        <v>33</v>
      </c>
      <c r="B18" s="46" t="s">
        <v>34</v>
      </c>
      <c r="C18" s="45">
        <f>C19</f>
        <v>7773602</v>
      </c>
      <c r="D18" s="45">
        <f>D19</f>
        <v>5714022.89</v>
      </c>
      <c r="E18" s="45">
        <f>E19</f>
        <v>2059579.11</v>
      </c>
      <c r="F18" s="61">
        <f t="shared" si="0"/>
        <v>0.7350547262388787</v>
      </c>
    </row>
    <row r="19" spans="1:6" ht="38.25">
      <c r="A19" s="14" t="s">
        <v>35</v>
      </c>
      <c r="B19" s="20" t="s">
        <v>36</v>
      </c>
      <c r="C19" s="16">
        <f>C20+C21+C22+C23</f>
        <v>7773602</v>
      </c>
      <c r="D19" s="42">
        <f>D20+D21+D22+D23</f>
        <v>5714022.89</v>
      </c>
      <c r="E19" s="16">
        <f>E20+E21+E22+E23</f>
        <v>2059579.11</v>
      </c>
      <c r="F19" s="62">
        <f t="shared" si="0"/>
        <v>0.7350547262388787</v>
      </c>
    </row>
    <row r="20" spans="1:8" s="39" customFormat="1" ht="119.25" customHeight="1">
      <c r="A20" s="37" t="s">
        <v>148</v>
      </c>
      <c r="B20" s="38" t="s">
        <v>152</v>
      </c>
      <c r="C20" s="33">
        <v>2816941</v>
      </c>
      <c r="D20" s="33">
        <v>2663921.92</v>
      </c>
      <c r="E20" s="33">
        <f>C20-D20</f>
        <v>153019.08000000007</v>
      </c>
      <c r="F20" s="63">
        <f t="shared" si="0"/>
        <v>0.9456789900817943</v>
      </c>
      <c r="H20" s="57"/>
    </row>
    <row r="21" spans="1:8" s="39" customFormat="1" ht="134.25" customHeight="1">
      <c r="A21" s="37" t="s">
        <v>149</v>
      </c>
      <c r="B21" s="38" t="s">
        <v>153</v>
      </c>
      <c r="C21" s="33">
        <v>18600</v>
      </c>
      <c r="D21" s="33">
        <v>18390.59</v>
      </c>
      <c r="E21" s="33">
        <f>C21-D21</f>
        <v>209.40999999999985</v>
      </c>
      <c r="F21" s="63">
        <f t="shared" si="0"/>
        <v>0.9887413978494624</v>
      </c>
      <c r="H21" s="57"/>
    </row>
    <row r="22" spans="1:11" s="39" customFormat="1" ht="120.75" customHeight="1">
      <c r="A22" s="37" t="s">
        <v>150</v>
      </c>
      <c r="B22" s="38" t="s">
        <v>154</v>
      </c>
      <c r="C22" s="33">
        <v>4938061</v>
      </c>
      <c r="D22" s="33">
        <v>3552047.96</v>
      </c>
      <c r="E22" s="33">
        <f>C22-D22</f>
        <v>1386013.04</v>
      </c>
      <c r="F22" s="63">
        <f t="shared" si="0"/>
        <v>0.7193203891162948</v>
      </c>
      <c r="K22" s="57"/>
    </row>
    <row r="23" spans="1:6" ht="119.25" customHeight="1">
      <c r="A23" s="8" t="s">
        <v>151</v>
      </c>
      <c r="B23" s="19" t="s">
        <v>155</v>
      </c>
      <c r="C23" s="33">
        <v>0</v>
      </c>
      <c r="D23" s="33">
        <v>-520337.58</v>
      </c>
      <c r="E23" s="33">
        <f>C23-D23</f>
        <v>520337.58</v>
      </c>
      <c r="F23" s="63" t="s">
        <v>147</v>
      </c>
    </row>
    <row r="24" spans="1:6" ht="12.75">
      <c r="A24" s="43" t="s">
        <v>97</v>
      </c>
      <c r="B24" s="44" t="s">
        <v>98</v>
      </c>
      <c r="C24" s="45">
        <f>C25+C33+C37</f>
        <v>52194000</v>
      </c>
      <c r="D24" s="45">
        <f>D25+D33+D37</f>
        <v>36072395</v>
      </c>
      <c r="E24" s="45">
        <f>E25+E33+E37</f>
        <v>16121605</v>
      </c>
      <c r="F24" s="61">
        <f aca="true" t="shared" si="1" ref="F24:F32">D24/C24</f>
        <v>0.6911214890600452</v>
      </c>
    </row>
    <row r="25" spans="1:6" ht="25.5">
      <c r="A25" s="14" t="s">
        <v>99</v>
      </c>
      <c r="B25" s="21" t="s">
        <v>100</v>
      </c>
      <c r="C25" s="16">
        <f>C26+C29+C32</f>
        <v>36654000</v>
      </c>
      <c r="D25" s="42">
        <f>D26+D29+D32</f>
        <v>28158793.22</v>
      </c>
      <c r="E25" s="16">
        <f>E26+E29+E32</f>
        <v>8495206.78</v>
      </c>
      <c r="F25" s="62">
        <f t="shared" si="1"/>
        <v>0.768232477219403</v>
      </c>
    </row>
    <row r="26" spans="1:6" ht="38.25">
      <c r="A26" s="8" t="s">
        <v>37</v>
      </c>
      <c r="B26" s="19" t="s">
        <v>38</v>
      </c>
      <c r="C26" s="18">
        <f>C27+C28</f>
        <v>20097000</v>
      </c>
      <c r="D26" s="33">
        <f>D27+D28</f>
        <v>12585621.85</v>
      </c>
      <c r="E26" s="18">
        <f>E27+E28</f>
        <v>7511378.15</v>
      </c>
      <c r="F26" s="64">
        <f t="shared" si="1"/>
        <v>0.6262438100213962</v>
      </c>
    </row>
    <row r="27" spans="1:10" ht="38.25">
      <c r="A27" s="8" t="s">
        <v>39</v>
      </c>
      <c r="B27" s="19" t="s">
        <v>38</v>
      </c>
      <c r="C27" s="18">
        <v>20096000</v>
      </c>
      <c r="D27" s="33">
        <v>12583854.03</v>
      </c>
      <c r="E27" s="33">
        <f>C27-D27</f>
        <v>7512145.970000001</v>
      </c>
      <c r="F27" s="64">
        <f t="shared" si="1"/>
        <v>0.6261870038813694</v>
      </c>
      <c r="J27" s="4"/>
    </row>
    <row r="28" spans="1:10" ht="51">
      <c r="A28" s="8" t="s">
        <v>112</v>
      </c>
      <c r="B28" s="19" t="s">
        <v>113</v>
      </c>
      <c r="C28" s="18">
        <v>1000</v>
      </c>
      <c r="D28" s="33">
        <v>1767.82</v>
      </c>
      <c r="E28" s="33">
        <f>C28-D28</f>
        <v>-767.8199999999999</v>
      </c>
      <c r="F28" s="64">
        <f t="shared" si="1"/>
        <v>1.76782</v>
      </c>
      <c r="J28" s="4"/>
    </row>
    <row r="29" spans="1:10" ht="38.25">
      <c r="A29" s="8" t="s">
        <v>40</v>
      </c>
      <c r="B29" s="19" t="s">
        <v>41</v>
      </c>
      <c r="C29" s="18">
        <f>C30+C31</f>
        <v>16545000</v>
      </c>
      <c r="D29" s="33">
        <f>D30+D31</f>
        <v>15572814.41</v>
      </c>
      <c r="E29" s="33">
        <f>E30+E31</f>
        <v>972185.5899999999</v>
      </c>
      <c r="F29" s="64">
        <f t="shared" si="1"/>
        <v>0.941239915986703</v>
      </c>
      <c r="J29" s="4"/>
    </row>
    <row r="30" spans="1:10" ht="65.25" customHeight="1">
      <c r="A30" s="8" t="s">
        <v>42</v>
      </c>
      <c r="B30" s="19" t="s">
        <v>242</v>
      </c>
      <c r="C30" s="18">
        <v>16545000</v>
      </c>
      <c r="D30" s="33">
        <v>15572814.41</v>
      </c>
      <c r="E30" s="33">
        <f>C30-D30</f>
        <v>972185.5899999999</v>
      </c>
      <c r="F30" s="64">
        <f t="shared" si="1"/>
        <v>0.941239915986703</v>
      </c>
      <c r="J30" s="4"/>
    </row>
    <row r="31" spans="1:10" ht="63.75" hidden="1">
      <c r="A31" s="8" t="s">
        <v>115</v>
      </c>
      <c r="B31" s="19" t="s">
        <v>114</v>
      </c>
      <c r="C31" s="18">
        <v>0</v>
      </c>
      <c r="D31" s="33">
        <v>0</v>
      </c>
      <c r="E31" s="33">
        <f>C31-D31</f>
        <v>0</v>
      </c>
      <c r="F31" s="64" t="e">
        <f t="shared" si="1"/>
        <v>#DIV/0!</v>
      </c>
      <c r="J31" s="4"/>
    </row>
    <row r="32" spans="1:10" ht="38.25">
      <c r="A32" s="8" t="s">
        <v>43</v>
      </c>
      <c r="B32" s="19" t="s">
        <v>143</v>
      </c>
      <c r="C32" s="18">
        <v>12000</v>
      </c>
      <c r="D32" s="33">
        <v>356.96</v>
      </c>
      <c r="E32" s="33">
        <f>C32-D32</f>
        <v>11643.04</v>
      </c>
      <c r="F32" s="64">
        <f t="shared" si="1"/>
        <v>0.029746666666666664</v>
      </c>
      <c r="J32" s="4"/>
    </row>
    <row r="33" spans="1:10" s="22" customFormat="1" ht="25.5">
      <c r="A33" s="14" t="s">
        <v>101</v>
      </c>
      <c r="B33" s="21" t="s">
        <v>102</v>
      </c>
      <c r="C33" s="16">
        <f>C34+C35</f>
        <v>14787000</v>
      </c>
      <c r="D33" s="42">
        <f>D34+D35</f>
        <v>7484068.14</v>
      </c>
      <c r="E33" s="42">
        <f>E34+E35</f>
        <v>7302931.86</v>
      </c>
      <c r="F33" s="65">
        <f aca="true" t="shared" si="2" ref="F33:F45">D33/C33</f>
        <v>0.5061248488537229</v>
      </c>
      <c r="H33" s="2"/>
      <c r="J33" s="4"/>
    </row>
    <row r="34" spans="1:10" s="22" customFormat="1" ht="25.5">
      <c r="A34" s="8" t="s">
        <v>44</v>
      </c>
      <c r="B34" s="19" t="s">
        <v>45</v>
      </c>
      <c r="C34" s="18">
        <v>14787000</v>
      </c>
      <c r="D34" s="33">
        <v>7484115.38</v>
      </c>
      <c r="E34" s="33">
        <f>C34-D34</f>
        <v>7302884.62</v>
      </c>
      <c r="F34" s="63">
        <f t="shared" si="2"/>
        <v>0.5061280435517684</v>
      </c>
      <c r="H34" s="2"/>
      <c r="J34" s="4"/>
    </row>
    <row r="35" spans="1:10" s="22" customFormat="1" ht="38.25">
      <c r="A35" s="8" t="s">
        <v>46</v>
      </c>
      <c r="B35" s="19" t="s">
        <v>47</v>
      </c>
      <c r="C35" s="33">
        <v>0</v>
      </c>
      <c r="D35" s="33">
        <v>-47.24</v>
      </c>
      <c r="E35" s="33">
        <f>C35-D35</f>
        <v>47.24</v>
      </c>
      <c r="F35" s="63">
        <v>0</v>
      </c>
      <c r="H35" s="2"/>
      <c r="J35" s="4"/>
    </row>
    <row r="36" spans="1:10" s="22" customFormat="1" ht="25.5">
      <c r="A36" s="14" t="s">
        <v>48</v>
      </c>
      <c r="B36" s="21" t="s">
        <v>49</v>
      </c>
      <c r="C36" s="16">
        <f>C37</f>
        <v>753000</v>
      </c>
      <c r="D36" s="42">
        <f>D37</f>
        <v>429533.64</v>
      </c>
      <c r="E36" s="16">
        <f>E37</f>
        <v>323466.36</v>
      </c>
      <c r="F36" s="62">
        <f t="shared" si="2"/>
        <v>0.5704298007968127</v>
      </c>
      <c r="H36" s="2"/>
      <c r="J36" s="4"/>
    </row>
    <row r="37" spans="1:10" ht="38.25">
      <c r="A37" s="8" t="s">
        <v>103</v>
      </c>
      <c r="B37" s="23" t="s">
        <v>104</v>
      </c>
      <c r="C37" s="18">
        <v>753000</v>
      </c>
      <c r="D37" s="33">
        <v>429533.64</v>
      </c>
      <c r="E37" s="18">
        <f>C37-D37</f>
        <v>323466.36</v>
      </c>
      <c r="F37" s="64">
        <f t="shared" si="2"/>
        <v>0.5704298007968127</v>
      </c>
      <c r="J37" s="4"/>
    </row>
    <row r="38" spans="1:6" ht="12.75">
      <c r="A38" s="43" t="s">
        <v>105</v>
      </c>
      <c r="B38" s="44" t="s">
        <v>106</v>
      </c>
      <c r="C38" s="45">
        <f>C39+C41</f>
        <v>16429000</v>
      </c>
      <c r="D38" s="45">
        <f>D39+D41</f>
        <v>4335715.220000001</v>
      </c>
      <c r="E38" s="45">
        <f>E39+E41</f>
        <v>12093284.780000001</v>
      </c>
      <c r="F38" s="61">
        <f t="shared" si="2"/>
        <v>0.26390621583784774</v>
      </c>
    </row>
    <row r="39" spans="1:6" ht="12.75">
      <c r="A39" s="14" t="s">
        <v>50</v>
      </c>
      <c r="B39" s="21" t="s">
        <v>51</v>
      </c>
      <c r="C39" s="16">
        <f>C40</f>
        <v>4465000</v>
      </c>
      <c r="D39" s="42">
        <f>D40</f>
        <v>1069179.52</v>
      </c>
      <c r="E39" s="42">
        <f>E40</f>
        <v>3395820.48</v>
      </c>
      <c r="F39" s="65">
        <f t="shared" si="2"/>
        <v>0.23945789921612542</v>
      </c>
    </row>
    <row r="40" spans="1:6" ht="51">
      <c r="A40" s="8" t="s">
        <v>107</v>
      </c>
      <c r="B40" s="24" t="s">
        <v>108</v>
      </c>
      <c r="C40" s="18">
        <v>4465000</v>
      </c>
      <c r="D40" s="33">
        <v>1069179.52</v>
      </c>
      <c r="E40" s="33">
        <f>C40-D40</f>
        <v>3395820.48</v>
      </c>
      <c r="F40" s="63">
        <f t="shared" si="2"/>
        <v>0.23945789921612542</v>
      </c>
    </row>
    <row r="41" spans="1:6" ht="12.75">
      <c r="A41" s="14" t="s">
        <v>109</v>
      </c>
      <c r="B41" s="21" t="s">
        <v>1</v>
      </c>
      <c r="C41" s="16">
        <f>C42+C44</f>
        <v>11964000</v>
      </c>
      <c r="D41" s="42">
        <f>D42+D44</f>
        <v>3266535.7</v>
      </c>
      <c r="E41" s="16">
        <f>E42+E44</f>
        <v>8697464.3</v>
      </c>
      <c r="F41" s="62">
        <f t="shared" si="2"/>
        <v>0.27303039953192915</v>
      </c>
    </row>
    <row r="42" spans="1:8" ht="12.75">
      <c r="A42" s="37" t="s">
        <v>144</v>
      </c>
      <c r="B42" s="38" t="s">
        <v>126</v>
      </c>
      <c r="C42" s="18">
        <f>C43</f>
        <v>11962000</v>
      </c>
      <c r="D42" s="33">
        <f>D43</f>
        <v>3266823.77</v>
      </c>
      <c r="E42" s="33">
        <f>E43</f>
        <v>8695176.23</v>
      </c>
      <c r="F42" s="63">
        <f t="shared" si="2"/>
        <v>0.27310013124895505</v>
      </c>
      <c r="H42" s="4"/>
    </row>
    <row r="43" spans="1:6" ht="38.25">
      <c r="A43" s="37" t="s">
        <v>127</v>
      </c>
      <c r="B43" s="38" t="s">
        <v>128</v>
      </c>
      <c r="C43" s="33">
        <v>11962000</v>
      </c>
      <c r="D43" s="33">
        <v>3266823.77</v>
      </c>
      <c r="E43" s="33">
        <f>C43-D43</f>
        <v>8695176.23</v>
      </c>
      <c r="F43" s="63">
        <f t="shared" si="2"/>
        <v>0.27310013124895505</v>
      </c>
    </row>
    <row r="44" spans="1:6" ht="12.75">
      <c r="A44" s="37" t="s">
        <v>129</v>
      </c>
      <c r="B44" s="38" t="s">
        <v>130</v>
      </c>
      <c r="C44" s="33">
        <f>C45</f>
        <v>2000</v>
      </c>
      <c r="D44" s="33">
        <f>D45</f>
        <v>-288.07</v>
      </c>
      <c r="E44" s="33">
        <f>E45</f>
        <v>2288.07</v>
      </c>
      <c r="F44" s="63">
        <f t="shared" si="2"/>
        <v>-0.144035</v>
      </c>
    </row>
    <row r="45" spans="1:6" ht="38.25">
      <c r="A45" s="37" t="s">
        <v>131</v>
      </c>
      <c r="B45" s="38" t="s">
        <v>132</v>
      </c>
      <c r="C45" s="33">
        <v>2000</v>
      </c>
      <c r="D45" s="33">
        <v>-288.07</v>
      </c>
      <c r="E45" s="33">
        <f>C45-D45</f>
        <v>2288.07</v>
      </c>
      <c r="F45" s="63">
        <f t="shared" si="2"/>
        <v>-0.144035</v>
      </c>
    </row>
    <row r="46" spans="1:6" ht="12.75">
      <c r="A46" s="43" t="s">
        <v>2</v>
      </c>
      <c r="B46" s="44" t="s">
        <v>3</v>
      </c>
      <c r="C46" s="45">
        <f>C47+C49</f>
        <v>11036000</v>
      </c>
      <c r="D46" s="45">
        <f>D47+D49</f>
        <v>6098751.14</v>
      </c>
      <c r="E46" s="45">
        <f>E47+E49</f>
        <v>4937248.86</v>
      </c>
      <c r="F46" s="61">
        <f aca="true" t="shared" si="3" ref="F46:F54">D46/C46</f>
        <v>0.5526233363537514</v>
      </c>
    </row>
    <row r="47" spans="1:6" ht="38.25">
      <c r="A47" s="14" t="s">
        <v>52</v>
      </c>
      <c r="B47" s="20" t="s">
        <v>53</v>
      </c>
      <c r="C47" s="16">
        <f>C48</f>
        <v>11016000</v>
      </c>
      <c r="D47" s="42">
        <f>D48</f>
        <v>6098751.14</v>
      </c>
      <c r="E47" s="16">
        <f>E48</f>
        <v>4917248.86</v>
      </c>
      <c r="F47" s="62">
        <f t="shared" si="3"/>
        <v>0.5536266466957153</v>
      </c>
    </row>
    <row r="48" spans="1:9" ht="51">
      <c r="A48" s="8" t="s">
        <v>54</v>
      </c>
      <c r="B48" s="19" t="s">
        <v>55</v>
      </c>
      <c r="C48" s="18">
        <v>11016000</v>
      </c>
      <c r="D48" s="33">
        <v>6098751.14</v>
      </c>
      <c r="E48" s="18">
        <f>C48-D48</f>
        <v>4917248.86</v>
      </c>
      <c r="F48" s="64">
        <f t="shared" si="3"/>
        <v>0.5536266466957153</v>
      </c>
      <c r="I48" s="4"/>
    </row>
    <row r="49" spans="1:6" ht="38.25">
      <c r="A49" s="14" t="s">
        <v>56</v>
      </c>
      <c r="B49" s="20" t="s">
        <v>57</v>
      </c>
      <c r="C49" s="42">
        <f>C50</f>
        <v>20000</v>
      </c>
      <c r="D49" s="42">
        <f>D50</f>
        <v>0</v>
      </c>
      <c r="E49" s="42">
        <f>E50</f>
        <v>20000</v>
      </c>
      <c r="F49" s="64">
        <f t="shared" si="3"/>
        <v>0</v>
      </c>
    </row>
    <row r="50" spans="1:6" ht="25.5">
      <c r="A50" s="8" t="s">
        <v>58</v>
      </c>
      <c r="B50" s="19" t="s">
        <v>59</v>
      </c>
      <c r="C50" s="33">
        <v>20000</v>
      </c>
      <c r="D50" s="33">
        <v>0</v>
      </c>
      <c r="E50" s="33">
        <f>C50-D50</f>
        <v>20000</v>
      </c>
      <c r="F50" s="64">
        <f t="shared" si="3"/>
        <v>0</v>
      </c>
    </row>
    <row r="51" spans="1:6" ht="13.5">
      <c r="A51" s="29"/>
      <c r="B51" s="32" t="s">
        <v>4</v>
      </c>
      <c r="C51" s="31">
        <f>C52+C66+C73+C82+C86+C118</f>
        <v>132598216.61</v>
      </c>
      <c r="D51" s="31">
        <f>D52+D66+D73+D82+D86+D118</f>
        <v>74023939.61999999</v>
      </c>
      <c r="E51" s="31">
        <f>E52+E66+E73+E82+E86+E118</f>
        <v>58574276.99</v>
      </c>
      <c r="F51" s="59">
        <f t="shared" si="3"/>
        <v>0.5582574299450828</v>
      </c>
    </row>
    <row r="52" spans="1:6" ht="38.25">
      <c r="A52" s="47" t="s">
        <v>5</v>
      </c>
      <c r="B52" s="48" t="s">
        <v>6</v>
      </c>
      <c r="C52" s="45">
        <f>C53+C60+C63</f>
        <v>102475355.22999999</v>
      </c>
      <c r="D52" s="45">
        <f>D53+D60+D63</f>
        <v>62656989.70999999</v>
      </c>
      <c r="E52" s="45">
        <f>E53+E60+E63</f>
        <v>39818365.52</v>
      </c>
      <c r="F52" s="61">
        <f t="shared" si="3"/>
        <v>0.6114347158823701</v>
      </c>
    </row>
    <row r="53" spans="1:6" ht="89.25">
      <c r="A53" s="14" t="s">
        <v>7</v>
      </c>
      <c r="B53" s="25" t="s">
        <v>23</v>
      </c>
      <c r="C53" s="16">
        <f>C54+C56+C58</f>
        <v>32913678.55</v>
      </c>
      <c r="D53" s="42">
        <f>D54+D56+D58</f>
        <v>15479945.6</v>
      </c>
      <c r="E53" s="16">
        <f>E54+E56+E58</f>
        <v>17433732.950000003</v>
      </c>
      <c r="F53" s="62">
        <f t="shared" si="3"/>
        <v>0.4703195231272622</v>
      </c>
    </row>
    <row r="54" spans="1:6" ht="63.75">
      <c r="A54" s="8" t="s">
        <v>60</v>
      </c>
      <c r="B54" s="17" t="s">
        <v>61</v>
      </c>
      <c r="C54" s="18">
        <f>C55</f>
        <v>13319094.8</v>
      </c>
      <c r="D54" s="33">
        <f>D55</f>
        <v>8163972.72</v>
      </c>
      <c r="E54" s="18">
        <f>E55</f>
        <v>5155122.080000001</v>
      </c>
      <c r="F54" s="64">
        <f t="shared" si="3"/>
        <v>0.6129525198664402</v>
      </c>
    </row>
    <row r="55" spans="1:6" s="39" customFormat="1" ht="89.25">
      <c r="A55" s="37" t="s">
        <v>8</v>
      </c>
      <c r="B55" s="53" t="s">
        <v>24</v>
      </c>
      <c r="C55" s="33">
        <v>13319094.8</v>
      </c>
      <c r="D55" s="33">
        <v>8163972.72</v>
      </c>
      <c r="E55" s="33">
        <f>C55-D55</f>
        <v>5155122.080000001</v>
      </c>
      <c r="F55" s="64">
        <f>D55/C55</f>
        <v>0.6129525198664402</v>
      </c>
    </row>
    <row r="56" spans="1:8" ht="89.25">
      <c r="A56" s="8" t="s">
        <v>62</v>
      </c>
      <c r="B56" s="17" t="s">
        <v>63</v>
      </c>
      <c r="C56" s="18">
        <f>C57</f>
        <v>5308961.43</v>
      </c>
      <c r="D56" s="33">
        <f>D57</f>
        <v>2181424.2</v>
      </c>
      <c r="E56" s="18">
        <f>E57</f>
        <v>3127537.2299999995</v>
      </c>
      <c r="F56" s="64">
        <f>D56/C56</f>
        <v>0.4108947161818051</v>
      </c>
      <c r="H56" s="4"/>
    </row>
    <row r="57" spans="1:10" ht="89.25">
      <c r="A57" s="8" t="s">
        <v>9</v>
      </c>
      <c r="B57" s="26" t="s">
        <v>10</v>
      </c>
      <c r="C57" s="18">
        <v>5308961.43</v>
      </c>
      <c r="D57" s="33">
        <v>2181424.2</v>
      </c>
      <c r="E57" s="18">
        <f>C57-D57</f>
        <v>3127537.2299999995</v>
      </c>
      <c r="F57" s="64">
        <f>D57/C57</f>
        <v>0.4108947161818051</v>
      </c>
      <c r="H57" s="4"/>
      <c r="J57" s="4"/>
    </row>
    <row r="58" spans="1:6" ht="51">
      <c r="A58" s="8" t="s">
        <v>133</v>
      </c>
      <c r="B58" s="19" t="s">
        <v>134</v>
      </c>
      <c r="C58" s="18">
        <f>C59</f>
        <v>14285622.32</v>
      </c>
      <c r="D58" s="33">
        <f>D59</f>
        <v>5134548.68</v>
      </c>
      <c r="E58" s="18">
        <f>E59</f>
        <v>9151073.64</v>
      </c>
      <c r="F58" s="64">
        <f>D58/C58</f>
        <v>0.3594207214068361</v>
      </c>
    </row>
    <row r="59" spans="1:10" ht="38.25">
      <c r="A59" s="8" t="s">
        <v>135</v>
      </c>
      <c r="B59" s="19" t="s">
        <v>136</v>
      </c>
      <c r="C59" s="18">
        <v>14285622.32</v>
      </c>
      <c r="D59" s="33">
        <v>5134548.68</v>
      </c>
      <c r="E59" s="33">
        <f>C59-D59</f>
        <v>9151073.64</v>
      </c>
      <c r="F59" s="64">
        <f>D59/C59</f>
        <v>0.3594207214068361</v>
      </c>
      <c r="J59" s="4"/>
    </row>
    <row r="60" spans="1:6" ht="25.5">
      <c r="A60" s="14" t="s">
        <v>64</v>
      </c>
      <c r="B60" s="20" t="s">
        <v>65</v>
      </c>
      <c r="C60" s="16">
        <f aca="true" t="shared" si="4" ref="C60:E61">C61</f>
        <v>1365720.74</v>
      </c>
      <c r="D60" s="42">
        <f t="shared" si="4"/>
        <v>640141.56</v>
      </c>
      <c r="E60" s="16">
        <f t="shared" si="4"/>
        <v>725579.1799999999</v>
      </c>
      <c r="F60" s="62">
        <f aca="true" t="shared" si="5" ref="F60:F72">D60/C60</f>
        <v>0.4687206844350918</v>
      </c>
    </row>
    <row r="61" spans="1:6" ht="51">
      <c r="A61" s="8" t="s">
        <v>66</v>
      </c>
      <c r="B61" s="19" t="s">
        <v>67</v>
      </c>
      <c r="C61" s="18">
        <f t="shared" si="4"/>
        <v>1365720.74</v>
      </c>
      <c r="D61" s="33">
        <f t="shared" si="4"/>
        <v>640141.56</v>
      </c>
      <c r="E61" s="18">
        <f t="shared" si="4"/>
        <v>725579.1799999999</v>
      </c>
      <c r="F61" s="64">
        <f t="shared" si="5"/>
        <v>0.4687206844350918</v>
      </c>
    </row>
    <row r="62" spans="1:6" s="39" customFormat="1" ht="63.75">
      <c r="A62" s="37" t="s">
        <v>11</v>
      </c>
      <c r="B62" s="52" t="s">
        <v>12</v>
      </c>
      <c r="C62" s="33">
        <v>1365720.74</v>
      </c>
      <c r="D62" s="33">
        <v>640141.56</v>
      </c>
      <c r="E62" s="33">
        <f>C62-D62</f>
        <v>725579.1799999999</v>
      </c>
      <c r="F62" s="64">
        <f t="shared" si="5"/>
        <v>0.4687206844350918</v>
      </c>
    </row>
    <row r="63" spans="1:6" ht="89.25">
      <c r="A63" s="14" t="s">
        <v>68</v>
      </c>
      <c r="B63" s="50" t="s">
        <v>69</v>
      </c>
      <c r="C63" s="16">
        <f aca="true" t="shared" si="6" ref="C63:E64">C64</f>
        <v>68195955.94</v>
      </c>
      <c r="D63" s="42">
        <f t="shared" si="6"/>
        <v>46536902.55</v>
      </c>
      <c r="E63" s="16">
        <f t="shared" si="6"/>
        <v>21659053.39</v>
      </c>
      <c r="F63" s="62">
        <f t="shared" si="5"/>
        <v>0.6823997392300503</v>
      </c>
    </row>
    <row r="64" spans="1:6" ht="89.25">
      <c r="A64" s="8" t="s">
        <v>70</v>
      </c>
      <c r="B64" s="19" t="s">
        <v>71</v>
      </c>
      <c r="C64" s="18">
        <f t="shared" si="6"/>
        <v>68195955.94</v>
      </c>
      <c r="D64" s="33">
        <f t="shared" si="6"/>
        <v>46536902.55</v>
      </c>
      <c r="E64" s="18">
        <f t="shared" si="6"/>
        <v>21659053.39</v>
      </c>
      <c r="F64" s="64">
        <f t="shared" si="5"/>
        <v>0.6823997392300503</v>
      </c>
    </row>
    <row r="65" spans="1:9" ht="76.5">
      <c r="A65" s="8" t="s">
        <v>13</v>
      </c>
      <c r="B65" s="27" t="s">
        <v>14</v>
      </c>
      <c r="C65" s="33">
        <v>68195955.94</v>
      </c>
      <c r="D65" s="33">
        <v>46536902.55</v>
      </c>
      <c r="E65" s="33">
        <f>C65-D65</f>
        <v>21659053.39</v>
      </c>
      <c r="F65" s="64">
        <f t="shared" si="5"/>
        <v>0.6823997392300503</v>
      </c>
      <c r="I65" s="4"/>
    </row>
    <row r="66" spans="1:6" ht="25.5">
      <c r="A66" s="43" t="s">
        <v>15</v>
      </c>
      <c r="B66" s="49" t="s">
        <v>16</v>
      </c>
      <c r="C66" s="45">
        <f>C67</f>
        <v>9916666.68</v>
      </c>
      <c r="D66" s="45">
        <f>D67</f>
        <v>1801930.31</v>
      </c>
      <c r="E66" s="45">
        <f>E67</f>
        <v>8114736.369999999</v>
      </c>
      <c r="F66" s="61">
        <f>D66/C66</f>
        <v>0.18170725790694825</v>
      </c>
    </row>
    <row r="67" spans="1:6" ht="25.5">
      <c r="A67" s="41" t="s">
        <v>72</v>
      </c>
      <c r="B67" s="51" t="s">
        <v>73</v>
      </c>
      <c r="C67" s="42">
        <f>C68+C69+C70+C71+C72</f>
        <v>9916666.68</v>
      </c>
      <c r="D67" s="42">
        <f>D68+D69+D70+D71+D72</f>
        <v>1801930.31</v>
      </c>
      <c r="E67" s="42">
        <f>E68+E69+E70+E71+E72</f>
        <v>8114736.369999999</v>
      </c>
      <c r="F67" s="65">
        <f t="shared" si="5"/>
        <v>0.18170725790694825</v>
      </c>
    </row>
    <row r="68" spans="1:6" ht="25.5">
      <c r="A68" s="37" t="s">
        <v>74</v>
      </c>
      <c r="B68" s="38" t="s">
        <v>75</v>
      </c>
      <c r="C68" s="33">
        <v>3347833.34</v>
      </c>
      <c r="D68" s="33">
        <v>489013.9</v>
      </c>
      <c r="E68" s="33">
        <f>C68-D68</f>
        <v>2858819.44</v>
      </c>
      <c r="F68" s="63">
        <f>D68/C68</f>
        <v>0.1460687705559441</v>
      </c>
    </row>
    <row r="69" spans="1:6" ht="25.5" hidden="1">
      <c r="A69" s="37" t="s">
        <v>76</v>
      </c>
      <c r="B69" s="38" t="s">
        <v>77</v>
      </c>
      <c r="C69" s="33"/>
      <c r="D69" s="33"/>
      <c r="E69" s="33">
        <f>C69-D69</f>
        <v>0</v>
      </c>
      <c r="F69" s="63" t="e">
        <f t="shared" si="5"/>
        <v>#DIV/0!</v>
      </c>
    </row>
    <row r="70" spans="1:6" ht="25.5">
      <c r="A70" s="37" t="s">
        <v>78</v>
      </c>
      <c r="B70" s="38" t="s">
        <v>79</v>
      </c>
      <c r="C70" s="33">
        <v>5925666.67</v>
      </c>
      <c r="D70" s="33">
        <v>1259588.83</v>
      </c>
      <c r="E70" s="33">
        <f>C70-D70</f>
        <v>4666077.84</v>
      </c>
      <c r="F70" s="63">
        <f t="shared" si="5"/>
        <v>0.21256491465794852</v>
      </c>
    </row>
    <row r="71" spans="1:6" ht="12.75">
      <c r="A71" s="37" t="s">
        <v>145</v>
      </c>
      <c r="B71" s="38" t="s">
        <v>146</v>
      </c>
      <c r="C71" s="33">
        <v>410000</v>
      </c>
      <c r="D71" s="33">
        <v>53327.58</v>
      </c>
      <c r="E71" s="33">
        <f>C71-D71</f>
        <v>356672.42</v>
      </c>
      <c r="F71" s="63">
        <f t="shared" si="5"/>
        <v>0.13006726829268292</v>
      </c>
    </row>
    <row r="72" spans="1:6" ht="25.5">
      <c r="A72" s="37" t="s">
        <v>156</v>
      </c>
      <c r="B72" s="38" t="s">
        <v>157</v>
      </c>
      <c r="C72" s="33">
        <v>233166.67</v>
      </c>
      <c r="D72" s="33">
        <v>0</v>
      </c>
      <c r="E72" s="33">
        <f>C72-D72</f>
        <v>233166.67</v>
      </c>
      <c r="F72" s="63">
        <f t="shared" si="5"/>
        <v>0</v>
      </c>
    </row>
    <row r="73" spans="1:6" ht="25.5">
      <c r="A73" s="43" t="s">
        <v>17</v>
      </c>
      <c r="B73" s="49" t="s">
        <v>18</v>
      </c>
      <c r="C73" s="45">
        <f>C77+C74</f>
        <v>2402515.72</v>
      </c>
      <c r="D73" s="45">
        <f>D74+D77</f>
        <v>680634.2100000001</v>
      </c>
      <c r="E73" s="45">
        <f>E77+E74</f>
        <v>1721881.51</v>
      </c>
      <c r="F73" s="61">
        <f>D73/C73</f>
        <v>0.28330062706103754</v>
      </c>
    </row>
    <row r="74" spans="1:6" s="39" customFormat="1" ht="21" customHeight="1">
      <c r="A74" s="14" t="s">
        <v>137</v>
      </c>
      <c r="B74" s="28" t="s">
        <v>138</v>
      </c>
      <c r="C74" s="16">
        <f aca="true" t="shared" si="7" ref="C74:E75">C75</f>
        <v>295877</v>
      </c>
      <c r="D74" s="42">
        <f t="shared" si="7"/>
        <v>83685.3</v>
      </c>
      <c r="E74" s="16">
        <f t="shared" si="7"/>
        <v>212191.7</v>
      </c>
      <c r="F74" s="62">
        <f>D74/C74</f>
        <v>0.28283813882119935</v>
      </c>
    </row>
    <row r="75" spans="1:6" s="39" customFormat="1" ht="21.75" customHeight="1">
      <c r="A75" s="8" t="s">
        <v>140</v>
      </c>
      <c r="B75" s="27" t="s">
        <v>139</v>
      </c>
      <c r="C75" s="18">
        <f t="shared" si="7"/>
        <v>295877</v>
      </c>
      <c r="D75" s="33">
        <f t="shared" si="7"/>
        <v>83685.3</v>
      </c>
      <c r="E75" s="18">
        <f t="shared" si="7"/>
        <v>212191.7</v>
      </c>
      <c r="F75" s="64">
        <f aca="true" t="shared" si="8" ref="F75:F85">D75/C75</f>
        <v>0.28283813882119935</v>
      </c>
    </row>
    <row r="76" spans="1:6" ht="38.25">
      <c r="A76" s="8" t="s">
        <v>141</v>
      </c>
      <c r="B76" s="27" t="s">
        <v>142</v>
      </c>
      <c r="C76" s="33">
        <v>295877</v>
      </c>
      <c r="D76" s="33">
        <v>83685.3</v>
      </c>
      <c r="E76" s="33">
        <f>C76-D76</f>
        <v>212191.7</v>
      </c>
      <c r="F76" s="64">
        <f t="shared" si="8"/>
        <v>0.28283813882119935</v>
      </c>
    </row>
    <row r="77" spans="1:6" ht="20.25" customHeight="1">
      <c r="A77" s="14" t="s">
        <v>26</v>
      </c>
      <c r="B77" s="28" t="s">
        <v>25</v>
      </c>
      <c r="C77" s="16">
        <f>C80+C78</f>
        <v>2106638.72</v>
      </c>
      <c r="D77" s="42">
        <f>D80+D78</f>
        <v>596948.91</v>
      </c>
      <c r="E77" s="16">
        <f>E80+E78</f>
        <v>1509689.81</v>
      </c>
      <c r="F77" s="62">
        <f t="shared" si="8"/>
        <v>0.28336558344470186</v>
      </c>
    </row>
    <row r="78" spans="1:6" ht="38.25">
      <c r="A78" s="8" t="s">
        <v>124</v>
      </c>
      <c r="B78" s="27" t="s">
        <v>125</v>
      </c>
      <c r="C78" s="18">
        <f>C79</f>
        <v>1299641.12</v>
      </c>
      <c r="D78" s="33">
        <f>D79</f>
        <v>145002.45</v>
      </c>
      <c r="E78" s="18">
        <f>E79</f>
        <v>1154638.6700000002</v>
      </c>
      <c r="F78" s="64">
        <f t="shared" si="8"/>
        <v>0.11157114665623999</v>
      </c>
    </row>
    <row r="79" spans="1:6" ht="38.25">
      <c r="A79" s="8" t="s">
        <v>123</v>
      </c>
      <c r="B79" s="27" t="s">
        <v>122</v>
      </c>
      <c r="C79" s="33">
        <v>1299641.12</v>
      </c>
      <c r="D79" s="33">
        <v>145002.45</v>
      </c>
      <c r="E79" s="33">
        <f>C79-D79</f>
        <v>1154638.6700000002</v>
      </c>
      <c r="F79" s="64">
        <f t="shared" si="8"/>
        <v>0.11157114665623999</v>
      </c>
    </row>
    <row r="80" spans="1:6" ht="25.5">
      <c r="A80" s="8" t="s">
        <v>80</v>
      </c>
      <c r="B80" s="27" t="s">
        <v>81</v>
      </c>
      <c r="C80" s="18">
        <f>C81</f>
        <v>806997.6</v>
      </c>
      <c r="D80" s="33">
        <f>D81</f>
        <v>451946.46</v>
      </c>
      <c r="E80" s="18">
        <f>E81</f>
        <v>355051.13999999996</v>
      </c>
      <c r="F80" s="64">
        <f>D80/C80</f>
        <v>0.5600344536340629</v>
      </c>
    </row>
    <row r="81" spans="1:6" ht="25.5">
      <c r="A81" s="8" t="s">
        <v>27</v>
      </c>
      <c r="B81" s="27" t="s">
        <v>110</v>
      </c>
      <c r="C81" s="33">
        <v>806997.6</v>
      </c>
      <c r="D81" s="33">
        <v>451946.46</v>
      </c>
      <c r="E81" s="33">
        <f>C81-D81</f>
        <v>355051.13999999996</v>
      </c>
      <c r="F81" s="64">
        <f t="shared" si="8"/>
        <v>0.5600344536340629</v>
      </c>
    </row>
    <row r="82" spans="1:6" ht="25.5">
      <c r="A82" s="43" t="s">
        <v>19</v>
      </c>
      <c r="B82" s="49" t="s">
        <v>20</v>
      </c>
      <c r="C82" s="45">
        <f aca="true" t="shared" si="9" ref="C82:E84">C83</f>
        <v>13944044.33</v>
      </c>
      <c r="D82" s="45">
        <f t="shared" si="9"/>
        <v>6425125.34</v>
      </c>
      <c r="E82" s="45">
        <f t="shared" si="9"/>
        <v>7518918.99</v>
      </c>
      <c r="F82" s="61">
        <f t="shared" si="8"/>
        <v>0.4607791819893045</v>
      </c>
    </row>
    <row r="83" spans="1:6" ht="78.75" customHeight="1">
      <c r="A83" s="14" t="s">
        <v>82</v>
      </c>
      <c r="B83" s="20" t="s">
        <v>83</v>
      </c>
      <c r="C83" s="16">
        <f t="shared" si="9"/>
        <v>13944044.33</v>
      </c>
      <c r="D83" s="42">
        <f t="shared" si="9"/>
        <v>6425125.34</v>
      </c>
      <c r="E83" s="42">
        <f t="shared" si="9"/>
        <v>7518918.99</v>
      </c>
      <c r="F83" s="62">
        <f t="shared" si="8"/>
        <v>0.4607791819893045</v>
      </c>
    </row>
    <row r="84" spans="1:6" ht="93" customHeight="1">
      <c r="A84" s="8" t="s">
        <v>84</v>
      </c>
      <c r="B84" s="19" t="s">
        <v>85</v>
      </c>
      <c r="C84" s="18">
        <f>C85</f>
        <v>13944044.33</v>
      </c>
      <c r="D84" s="18">
        <f t="shared" si="9"/>
        <v>6425125.34</v>
      </c>
      <c r="E84" s="18">
        <f t="shared" si="9"/>
        <v>7518918.99</v>
      </c>
      <c r="F84" s="64">
        <f t="shared" si="8"/>
        <v>0.4607791819893045</v>
      </c>
    </row>
    <row r="85" spans="1:6" ht="102">
      <c r="A85" s="8" t="s">
        <v>86</v>
      </c>
      <c r="B85" s="17" t="s">
        <v>0</v>
      </c>
      <c r="C85" s="18">
        <v>13944044.33</v>
      </c>
      <c r="D85" s="33">
        <v>6425125.34</v>
      </c>
      <c r="E85" s="33">
        <f>C85-D85</f>
        <v>7518918.99</v>
      </c>
      <c r="F85" s="64">
        <f t="shared" si="8"/>
        <v>0.4607791819893045</v>
      </c>
    </row>
    <row r="86" spans="1:6" ht="12.75">
      <c r="A86" s="43" t="s">
        <v>21</v>
      </c>
      <c r="B86" s="49" t="s">
        <v>22</v>
      </c>
      <c r="C86" s="45">
        <f>C87+C114+C109</f>
        <v>3859634.65</v>
      </c>
      <c r="D86" s="45">
        <f>D87+D114+D109</f>
        <v>2484561.8400000003</v>
      </c>
      <c r="E86" s="45">
        <f>E87+E114+E109</f>
        <v>1375072.8099999998</v>
      </c>
      <c r="F86" s="61">
        <f>D86/C86</f>
        <v>0.6437297996586284</v>
      </c>
    </row>
    <row r="87" spans="1:6" ht="41.25" customHeight="1">
      <c r="A87" s="14" t="s">
        <v>243</v>
      </c>
      <c r="B87" s="20" t="s">
        <v>244</v>
      </c>
      <c r="C87" s="16">
        <f>C88+C90+C96+C105+C100+C102+C92+C98+C94+C107</f>
        <v>303661.25</v>
      </c>
      <c r="D87" s="16">
        <f>D88+D90+D96+D105+D100+D102+D92+D98+D94+D107</f>
        <v>698765.65</v>
      </c>
      <c r="E87" s="16">
        <f>E88+E90+E96+E105+E100+E102+E92+E98+E94+E107</f>
        <v>-395104.4</v>
      </c>
      <c r="F87" s="62">
        <f>D87/C87</f>
        <v>2.301135393468874</v>
      </c>
    </row>
    <row r="88" spans="1:6" ht="69" customHeight="1">
      <c r="A88" s="8" t="s">
        <v>245</v>
      </c>
      <c r="B88" s="19" t="s">
        <v>246</v>
      </c>
      <c r="C88" s="18">
        <f>C89</f>
        <v>77625</v>
      </c>
      <c r="D88" s="33">
        <f>D89</f>
        <v>93964.4</v>
      </c>
      <c r="E88" s="33">
        <f>E89</f>
        <v>-16339.399999999994</v>
      </c>
      <c r="F88" s="64">
        <f aca="true" t="shared" si="10" ref="F88:F117">D88/C88</f>
        <v>1.2104914653784218</v>
      </c>
    </row>
    <row r="89" spans="1:6" ht="92.25" customHeight="1">
      <c r="A89" s="8" t="s">
        <v>247</v>
      </c>
      <c r="B89" s="19" t="s">
        <v>248</v>
      </c>
      <c r="C89" s="18">
        <v>77625</v>
      </c>
      <c r="D89" s="33">
        <v>93964.4</v>
      </c>
      <c r="E89" s="33">
        <f>C89-D89</f>
        <v>-16339.399999999994</v>
      </c>
      <c r="F89" s="64">
        <f t="shared" si="10"/>
        <v>1.2104914653784218</v>
      </c>
    </row>
    <row r="90" spans="1:6" ht="92.25" customHeight="1">
      <c r="A90" s="8" t="s">
        <v>249</v>
      </c>
      <c r="B90" s="19" t="s">
        <v>250</v>
      </c>
      <c r="C90" s="18">
        <f>C91</f>
        <v>40829.25</v>
      </c>
      <c r="D90" s="33">
        <f>D91</f>
        <v>11750</v>
      </c>
      <c r="E90" s="18">
        <f>E91</f>
        <v>29079.25</v>
      </c>
      <c r="F90" s="64">
        <f t="shared" si="10"/>
        <v>0.2877838804288592</v>
      </c>
    </row>
    <row r="91" spans="1:6" ht="118.5" customHeight="1">
      <c r="A91" s="8" t="s">
        <v>251</v>
      </c>
      <c r="B91" s="19" t="s">
        <v>252</v>
      </c>
      <c r="C91" s="18">
        <v>40829.25</v>
      </c>
      <c r="D91" s="33">
        <v>11750</v>
      </c>
      <c r="E91" s="33">
        <f>C91-D91</f>
        <v>29079.25</v>
      </c>
      <c r="F91" s="64">
        <f t="shared" si="10"/>
        <v>0.2877838804288592</v>
      </c>
    </row>
    <row r="92" spans="1:6" ht="63.75">
      <c r="A92" s="8" t="s">
        <v>299</v>
      </c>
      <c r="B92" s="19" t="s">
        <v>300</v>
      </c>
      <c r="C92" s="18">
        <f>C93</f>
        <v>500</v>
      </c>
      <c r="D92" s="18">
        <f>D93</f>
        <v>1842.64</v>
      </c>
      <c r="E92" s="18">
        <f>E93</f>
        <v>-1342.64</v>
      </c>
      <c r="F92" s="64">
        <f t="shared" si="10"/>
        <v>3.68528</v>
      </c>
    </row>
    <row r="93" spans="1:6" ht="89.25">
      <c r="A93" s="8" t="s">
        <v>301</v>
      </c>
      <c r="B93" s="19" t="s">
        <v>302</v>
      </c>
      <c r="C93" s="18">
        <v>500</v>
      </c>
      <c r="D93" s="33">
        <v>1842.64</v>
      </c>
      <c r="E93" s="33">
        <f>C93-D93</f>
        <v>-1342.64</v>
      </c>
      <c r="F93" s="64">
        <f t="shared" si="10"/>
        <v>3.68528</v>
      </c>
    </row>
    <row r="94" spans="1:6" ht="76.5">
      <c r="A94" s="8" t="s">
        <v>323</v>
      </c>
      <c r="B94" s="19" t="s">
        <v>325</v>
      </c>
      <c r="C94" s="18">
        <f>C95</f>
        <v>0</v>
      </c>
      <c r="D94" s="18">
        <f>D95</f>
        <v>6408.61</v>
      </c>
      <c r="E94" s="18">
        <f>E95</f>
        <v>-6408.61</v>
      </c>
      <c r="F94" s="64">
        <v>0</v>
      </c>
    </row>
    <row r="95" spans="1:6" ht="102">
      <c r="A95" s="8" t="s">
        <v>324</v>
      </c>
      <c r="B95" s="19" t="s">
        <v>326</v>
      </c>
      <c r="C95" s="18">
        <v>0</v>
      </c>
      <c r="D95" s="33">
        <v>6408.61</v>
      </c>
      <c r="E95" s="33">
        <f>C95-D95</f>
        <v>-6408.61</v>
      </c>
      <c r="F95" s="64">
        <v>0</v>
      </c>
    </row>
    <row r="96" spans="1:6" ht="66.75" customHeight="1">
      <c r="A96" s="8" t="s">
        <v>253</v>
      </c>
      <c r="B96" s="19" t="s">
        <v>254</v>
      </c>
      <c r="C96" s="18">
        <f>C97</f>
        <v>7500</v>
      </c>
      <c r="D96" s="33">
        <f>D97</f>
        <v>0</v>
      </c>
      <c r="E96" s="33">
        <f>E97</f>
        <v>7500</v>
      </c>
      <c r="F96" s="64">
        <f t="shared" si="10"/>
        <v>0</v>
      </c>
    </row>
    <row r="97" spans="1:6" ht="66.75" customHeight="1">
      <c r="A97" s="8" t="s">
        <v>255</v>
      </c>
      <c r="B97" s="19" t="s">
        <v>256</v>
      </c>
      <c r="C97" s="18">
        <v>7500</v>
      </c>
      <c r="D97" s="33">
        <v>0</v>
      </c>
      <c r="E97" s="33">
        <f>C97-D97</f>
        <v>7500</v>
      </c>
      <c r="F97" s="64">
        <f t="shared" si="10"/>
        <v>0</v>
      </c>
    </row>
    <row r="98" spans="1:6" ht="78.75" customHeight="1">
      <c r="A98" s="8" t="s">
        <v>303</v>
      </c>
      <c r="B98" s="19" t="s">
        <v>304</v>
      </c>
      <c r="C98" s="18">
        <f>C99</f>
        <v>25000</v>
      </c>
      <c r="D98" s="18">
        <f>D99</f>
        <v>57750</v>
      </c>
      <c r="E98" s="18">
        <f>E99</f>
        <v>-32750</v>
      </c>
      <c r="F98" s="64">
        <f t="shared" si="10"/>
        <v>2.31</v>
      </c>
    </row>
    <row r="99" spans="1:6" ht="110.25" customHeight="1">
      <c r="A99" s="8" t="s">
        <v>305</v>
      </c>
      <c r="B99" s="19" t="s">
        <v>306</v>
      </c>
      <c r="C99" s="18">
        <v>25000</v>
      </c>
      <c r="D99" s="33">
        <v>57750</v>
      </c>
      <c r="E99" s="33">
        <f>C99-D99</f>
        <v>-32750</v>
      </c>
      <c r="F99" s="64">
        <f t="shared" si="10"/>
        <v>2.31</v>
      </c>
    </row>
    <row r="100" spans="1:6" ht="76.5">
      <c r="A100" s="37" t="s">
        <v>285</v>
      </c>
      <c r="B100" s="38" t="s">
        <v>290</v>
      </c>
      <c r="C100" s="33">
        <f>C101</f>
        <v>1000</v>
      </c>
      <c r="D100" s="33">
        <f>D101</f>
        <v>5000</v>
      </c>
      <c r="E100" s="33">
        <f>E101</f>
        <v>-4000</v>
      </c>
      <c r="F100" s="64">
        <f t="shared" si="10"/>
        <v>5</v>
      </c>
    </row>
    <row r="101" spans="1:6" ht="127.5">
      <c r="A101" s="37" t="s">
        <v>286</v>
      </c>
      <c r="B101" s="38" t="s">
        <v>291</v>
      </c>
      <c r="C101" s="33">
        <v>1000</v>
      </c>
      <c r="D101" s="33">
        <v>5000</v>
      </c>
      <c r="E101" s="33">
        <f>C101-D101</f>
        <v>-4000</v>
      </c>
      <c r="F101" s="64">
        <f t="shared" si="10"/>
        <v>5</v>
      </c>
    </row>
    <row r="102" spans="1:6" ht="67.5" customHeight="1">
      <c r="A102" s="37" t="s">
        <v>287</v>
      </c>
      <c r="B102" s="38" t="s">
        <v>292</v>
      </c>
      <c r="C102" s="33">
        <f>C103+C104</f>
        <v>26000</v>
      </c>
      <c r="D102" s="33">
        <f>D103+D104</f>
        <v>227500</v>
      </c>
      <c r="E102" s="33">
        <f>E103+E104</f>
        <v>-201500</v>
      </c>
      <c r="F102" s="64">
        <f t="shared" si="10"/>
        <v>8.75</v>
      </c>
    </row>
    <row r="103" spans="1:6" ht="89.25">
      <c r="A103" s="37" t="s">
        <v>296</v>
      </c>
      <c r="B103" s="38" t="s">
        <v>293</v>
      </c>
      <c r="C103" s="33">
        <v>26000</v>
      </c>
      <c r="D103" s="33">
        <v>227000</v>
      </c>
      <c r="E103" s="33">
        <f>C103-D103</f>
        <v>-201000</v>
      </c>
      <c r="F103" s="64">
        <f t="shared" si="10"/>
        <v>8.73076923076923</v>
      </c>
    </row>
    <row r="104" spans="1:6" ht="76.5">
      <c r="A104" s="37" t="s">
        <v>333</v>
      </c>
      <c r="B104" s="38" t="s">
        <v>334</v>
      </c>
      <c r="C104" s="33">
        <v>0</v>
      </c>
      <c r="D104" s="33">
        <v>500</v>
      </c>
      <c r="E104" s="33">
        <f>C104-D104</f>
        <v>-500</v>
      </c>
      <c r="F104" s="64">
        <v>0</v>
      </c>
    </row>
    <row r="105" spans="1:6" ht="77.25" customHeight="1">
      <c r="A105" s="8" t="s">
        <v>257</v>
      </c>
      <c r="B105" s="19" t="s">
        <v>258</v>
      </c>
      <c r="C105" s="18">
        <f>C106</f>
        <v>125207</v>
      </c>
      <c r="D105" s="33">
        <f>D106</f>
        <v>169550</v>
      </c>
      <c r="E105" s="33">
        <f>E106</f>
        <v>-44343</v>
      </c>
      <c r="F105" s="64">
        <f t="shared" si="10"/>
        <v>1.3541575151549035</v>
      </c>
    </row>
    <row r="106" spans="1:6" ht="104.25" customHeight="1">
      <c r="A106" s="8" t="s">
        <v>259</v>
      </c>
      <c r="B106" s="19" t="s">
        <v>260</v>
      </c>
      <c r="C106" s="18">
        <v>125207</v>
      </c>
      <c r="D106" s="33">
        <v>169550</v>
      </c>
      <c r="E106" s="33">
        <f>C106-D106</f>
        <v>-44343</v>
      </c>
      <c r="F106" s="64">
        <f t="shared" si="10"/>
        <v>1.3541575151549035</v>
      </c>
    </row>
    <row r="107" spans="1:6" ht="138" customHeight="1">
      <c r="A107" s="8" t="s">
        <v>327</v>
      </c>
      <c r="B107" s="19" t="s">
        <v>329</v>
      </c>
      <c r="C107" s="18">
        <f>C108</f>
        <v>0</v>
      </c>
      <c r="D107" s="33">
        <f>D108</f>
        <v>125000</v>
      </c>
      <c r="E107" s="33">
        <f>E108</f>
        <v>-125000</v>
      </c>
      <c r="F107" s="64">
        <v>0</v>
      </c>
    </row>
    <row r="108" spans="1:6" ht="162.75" customHeight="1">
      <c r="A108" s="8" t="s">
        <v>328</v>
      </c>
      <c r="B108" s="19" t="s">
        <v>330</v>
      </c>
      <c r="C108" s="18">
        <v>0</v>
      </c>
      <c r="D108" s="33">
        <v>125000</v>
      </c>
      <c r="E108" s="33">
        <f>C108-D108</f>
        <v>-125000</v>
      </c>
      <c r="F108" s="64">
        <v>0</v>
      </c>
    </row>
    <row r="109" spans="1:6" s="22" customFormat="1" ht="130.5" customHeight="1">
      <c r="A109" s="14" t="s">
        <v>331</v>
      </c>
      <c r="B109" s="20" t="s">
        <v>332</v>
      </c>
      <c r="C109" s="16">
        <f>C110+C112</f>
        <v>629606.52</v>
      </c>
      <c r="D109" s="16">
        <f>D110+D112</f>
        <v>477725.89</v>
      </c>
      <c r="E109" s="16">
        <f>E110+E112</f>
        <v>151880.63000000003</v>
      </c>
      <c r="F109" s="62">
        <f t="shared" si="10"/>
        <v>0.7587689689109318</v>
      </c>
    </row>
    <row r="110" spans="1:6" ht="63.75">
      <c r="A110" s="41" t="s">
        <v>288</v>
      </c>
      <c r="B110" s="40" t="s">
        <v>294</v>
      </c>
      <c r="C110" s="42">
        <f>C111</f>
        <v>42000</v>
      </c>
      <c r="D110" s="42">
        <f>D111</f>
        <v>190428.08</v>
      </c>
      <c r="E110" s="42">
        <f>E111</f>
        <v>-148428.08</v>
      </c>
      <c r="F110" s="62">
        <f t="shared" si="10"/>
        <v>4.5340019047619045</v>
      </c>
    </row>
    <row r="111" spans="1:6" ht="76.5">
      <c r="A111" s="8" t="s">
        <v>289</v>
      </c>
      <c r="B111" s="38" t="s">
        <v>295</v>
      </c>
      <c r="C111" s="33">
        <v>42000</v>
      </c>
      <c r="D111" s="33">
        <v>190428.08</v>
      </c>
      <c r="E111" s="33">
        <f>C111-D111</f>
        <v>-148428.08</v>
      </c>
      <c r="F111" s="64">
        <f t="shared" si="10"/>
        <v>4.5340019047619045</v>
      </c>
    </row>
    <row r="112" spans="1:6" ht="93" customHeight="1">
      <c r="A112" s="14" t="s">
        <v>261</v>
      </c>
      <c r="B112" s="20" t="s">
        <v>262</v>
      </c>
      <c r="C112" s="16">
        <f>C113</f>
        <v>587606.52</v>
      </c>
      <c r="D112" s="42">
        <f>D113</f>
        <v>287297.81</v>
      </c>
      <c r="E112" s="42">
        <f>E113</f>
        <v>300308.71</v>
      </c>
      <c r="F112" s="62">
        <f t="shared" si="10"/>
        <v>0.4889289009250612</v>
      </c>
    </row>
    <row r="113" spans="1:6" ht="81" customHeight="1">
      <c r="A113" s="8" t="s">
        <v>263</v>
      </c>
      <c r="B113" s="19" t="s">
        <v>264</v>
      </c>
      <c r="C113" s="18">
        <v>587606.52</v>
      </c>
      <c r="D113" s="33">
        <v>287297.81</v>
      </c>
      <c r="E113" s="33">
        <f>C113-D113</f>
        <v>300308.71</v>
      </c>
      <c r="F113" s="64">
        <f t="shared" si="10"/>
        <v>0.4889289009250612</v>
      </c>
    </row>
    <row r="114" spans="1:6" ht="30" customHeight="1">
      <c r="A114" s="14" t="s">
        <v>265</v>
      </c>
      <c r="B114" s="20" t="s">
        <v>266</v>
      </c>
      <c r="C114" s="16">
        <f>C115</f>
        <v>2926366.88</v>
      </c>
      <c r="D114" s="42">
        <f>D115</f>
        <v>1308070.3</v>
      </c>
      <c r="E114" s="42">
        <f>E115</f>
        <v>1618296.5799999998</v>
      </c>
      <c r="F114" s="62">
        <f t="shared" si="10"/>
        <v>0.4469946365713379</v>
      </c>
    </row>
    <row r="115" spans="1:6" ht="83.25" customHeight="1">
      <c r="A115" s="8" t="s">
        <v>267</v>
      </c>
      <c r="B115" s="19" t="s">
        <v>268</v>
      </c>
      <c r="C115" s="18">
        <f>C116+C117</f>
        <v>2926366.88</v>
      </c>
      <c r="D115" s="18">
        <f>D116+D117</f>
        <v>1308070.3</v>
      </c>
      <c r="E115" s="18">
        <f>E116+E117</f>
        <v>1618296.5799999998</v>
      </c>
      <c r="F115" s="64">
        <f t="shared" si="10"/>
        <v>0.4469946365713379</v>
      </c>
    </row>
    <row r="116" spans="1:6" ht="78" customHeight="1">
      <c r="A116" s="8" t="s">
        <v>269</v>
      </c>
      <c r="B116" s="19" t="s">
        <v>270</v>
      </c>
      <c r="C116" s="18">
        <v>2920366.88</v>
      </c>
      <c r="D116" s="33">
        <v>1304190.99</v>
      </c>
      <c r="E116" s="33">
        <f>C116-D116</f>
        <v>1616175.89</v>
      </c>
      <c r="F116" s="64">
        <f t="shared" si="10"/>
        <v>0.4465846393929793</v>
      </c>
    </row>
    <row r="117" spans="1:6" ht="78" customHeight="1">
      <c r="A117" s="8" t="s">
        <v>298</v>
      </c>
      <c r="B117" s="19" t="s">
        <v>297</v>
      </c>
      <c r="C117" s="18">
        <v>6000</v>
      </c>
      <c r="D117" s="33">
        <v>3879.31</v>
      </c>
      <c r="E117" s="33">
        <f>C117-D117</f>
        <v>2120.69</v>
      </c>
      <c r="F117" s="64">
        <f t="shared" si="10"/>
        <v>0.6465516666666666</v>
      </c>
    </row>
    <row r="118" spans="1:6" ht="12.75">
      <c r="A118" s="43" t="s">
        <v>116</v>
      </c>
      <c r="B118" s="46" t="s">
        <v>117</v>
      </c>
      <c r="C118" s="45">
        <f>C119+C120</f>
        <v>0</v>
      </c>
      <c r="D118" s="45">
        <f>D119+D120</f>
        <v>-25301.79</v>
      </c>
      <c r="E118" s="45">
        <f>E119+E120</f>
        <v>25301.79</v>
      </c>
      <c r="F118" s="61" t="s">
        <v>147</v>
      </c>
    </row>
    <row r="119" spans="1:6" ht="25.5">
      <c r="A119" s="8" t="s">
        <v>118</v>
      </c>
      <c r="B119" s="19" t="s">
        <v>119</v>
      </c>
      <c r="C119" s="18">
        <v>0</v>
      </c>
      <c r="D119" s="33">
        <v>-25301.79</v>
      </c>
      <c r="E119" s="18">
        <f>C119-D119</f>
        <v>25301.79</v>
      </c>
      <c r="F119" s="64" t="s">
        <v>147</v>
      </c>
    </row>
    <row r="120" spans="1:6" ht="25.5" hidden="1">
      <c r="A120" s="8" t="s">
        <v>120</v>
      </c>
      <c r="B120" s="19" t="s">
        <v>121</v>
      </c>
      <c r="C120" s="18">
        <v>0</v>
      </c>
      <c r="D120" s="18">
        <v>0</v>
      </c>
      <c r="E120" s="33">
        <f>C120-D120</f>
        <v>0</v>
      </c>
      <c r="F120" s="63" t="s">
        <v>147</v>
      </c>
    </row>
    <row r="121" spans="1:6" ht="17.25" customHeight="1">
      <c r="A121" s="34" t="s">
        <v>160</v>
      </c>
      <c r="B121" s="66" t="s">
        <v>161</v>
      </c>
      <c r="C121" s="36">
        <f>C122+C167+C172+C177</f>
        <v>1859533771.68</v>
      </c>
      <c r="D121" s="36">
        <f>D122+D167+D172+D177</f>
        <v>1369708024.02</v>
      </c>
      <c r="E121" s="36">
        <f>C121-D121</f>
        <v>489825747.6600001</v>
      </c>
      <c r="F121" s="89">
        <f>D121/C121</f>
        <v>0.7365867965831748</v>
      </c>
    </row>
    <row r="122" spans="1:6" ht="25.5">
      <c r="A122" s="29" t="s">
        <v>162</v>
      </c>
      <c r="B122" s="67" t="s">
        <v>163</v>
      </c>
      <c r="C122" s="31">
        <f>C123+C130+C147+C162</f>
        <v>1859533771.68</v>
      </c>
      <c r="D122" s="31">
        <f>D123+D130+D147+D162</f>
        <v>1369808006</v>
      </c>
      <c r="E122" s="68">
        <f>C122-D122</f>
        <v>489725765.68000007</v>
      </c>
      <c r="F122" s="90">
        <f>D122/C122</f>
        <v>0.7366405638131777</v>
      </c>
    </row>
    <row r="123" spans="1:6" ht="42" customHeight="1">
      <c r="A123" s="69" t="s">
        <v>195</v>
      </c>
      <c r="B123" s="70" t="s">
        <v>164</v>
      </c>
      <c r="C123" s="71">
        <f>C124+C128+C126</f>
        <v>651046648</v>
      </c>
      <c r="D123" s="71">
        <f>D124+D128+D126</f>
        <v>502020703</v>
      </c>
      <c r="E123" s="71">
        <f>C123-D123</f>
        <v>149025945</v>
      </c>
      <c r="F123" s="88">
        <f>D123/C123</f>
        <v>0.7710978998850478</v>
      </c>
    </row>
    <row r="124" spans="1:6" s="39" customFormat="1" ht="25.5" hidden="1">
      <c r="A124" s="14" t="s">
        <v>196</v>
      </c>
      <c r="B124" s="40" t="s">
        <v>165</v>
      </c>
      <c r="C124" s="42">
        <f>C125</f>
        <v>0</v>
      </c>
      <c r="D124" s="42">
        <f>D125</f>
        <v>0</v>
      </c>
      <c r="E124" s="42">
        <f>E125</f>
        <v>0</v>
      </c>
      <c r="F124" s="42" t="e">
        <f aca="true" t="shared" si="11" ref="F124:F134">D124/C124*100</f>
        <v>#DIV/0!</v>
      </c>
    </row>
    <row r="125" spans="1:6" s="39" customFormat="1" ht="25.5" hidden="1">
      <c r="A125" s="8" t="s">
        <v>197</v>
      </c>
      <c r="B125" s="38" t="s">
        <v>166</v>
      </c>
      <c r="C125" s="33"/>
      <c r="D125" s="33">
        <v>0</v>
      </c>
      <c r="E125" s="33"/>
      <c r="F125" s="33" t="e">
        <f t="shared" si="11"/>
        <v>#DIV/0!</v>
      </c>
    </row>
    <row r="126" spans="1:6" s="39" customFormat="1" ht="25.5">
      <c r="A126" s="14" t="s">
        <v>200</v>
      </c>
      <c r="B126" s="40" t="s">
        <v>202</v>
      </c>
      <c r="C126" s="42">
        <f>C127</f>
        <v>20507648</v>
      </c>
      <c r="D126" s="42">
        <f>D127</f>
        <v>29115703</v>
      </c>
      <c r="E126" s="42">
        <f>E127</f>
        <v>-8608055</v>
      </c>
      <c r="F126" s="94">
        <f>F127</f>
        <v>0</v>
      </c>
    </row>
    <row r="127" spans="1:6" s="39" customFormat="1" ht="41.25" customHeight="1">
      <c r="A127" s="8" t="s">
        <v>201</v>
      </c>
      <c r="B127" s="38" t="s">
        <v>203</v>
      </c>
      <c r="C127" s="33">
        <v>20507648</v>
      </c>
      <c r="D127" s="33">
        <v>29115703</v>
      </c>
      <c r="E127" s="33">
        <f>C127-D127</f>
        <v>-8608055</v>
      </c>
      <c r="F127" s="93">
        <v>0</v>
      </c>
    </row>
    <row r="128" spans="1:6" s="39" customFormat="1" ht="51">
      <c r="A128" s="14" t="s">
        <v>198</v>
      </c>
      <c r="B128" s="40" t="s">
        <v>167</v>
      </c>
      <c r="C128" s="42">
        <f>C129</f>
        <v>630539000</v>
      </c>
      <c r="D128" s="42">
        <f>D129</f>
        <v>472905000</v>
      </c>
      <c r="E128" s="42">
        <f>E129</f>
        <v>157634000</v>
      </c>
      <c r="F128" s="94">
        <f>F129</f>
        <v>0.7500011894585427</v>
      </c>
    </row>
    <row r="129" spans="1:6" s="39" customFormat="1" ht="51">
      <c r="A129" s="8" t="s">
        <v>199</v>
      </c>
      <c r="B129" s="38" t="s">
        <v>168</v>
      </c>
      <c r="C129" s="33">
        <v>630539000</v>
      </c>
      <c r="D129" s="33">
        <v>472905000</v>
      </c>
      <c r="E129" s="33">
        <f>C129-D129</f>
        <v>157634000</v>
      </c>
      <c r="F129" s="93">
        <f>D129/C129</f>
        <v>0.7500011894585427</v>
      </c>
    </row>
    <row r="130" spans="1:6" ht="38.25">
      <c r="A130" s="72" t="s">
        <v>204</v>
      </c>
      <c r="B130" s="73" t="s">
        <v>169</v>
      </c>
      <c r="C130" s="74">
        <f>C135+C137+C139+C143+C145+C141</f>
        <v>271514782.68</v>
      </c>
      <c r="D130" s="74">
        <f>D135+D137+D139+D143+D145+D141</f>
        <v>156737690.19</v>
      </c>
      <c r="E130" s="74">
        <f>C130-D130</f>
        <v>114777092.49000001</v>
      </c>
      <c r="F130" s="88">
        <f>D130/C130</f>
        <v>0.5772712949288172</v>
      </c>
    </row>
    <row r="131" spans="1:6" s="39" customFormat="1" ht="66" customHeight="1" hidden="1">
      <c r="A131" s="84" t="s">
        <v>205</v>
      </c>
      <c r="B131" s="85" t="s">
        <v>191</v>
      </c>
      <c r="C131" s="54">
        <f>C132</f>
        <v>0</v>
      </c>
      <c r="D131" s="54">
        <f>D132</f>
        <v>0</v>
      </c>
      <c r="E131" s="54">
        <f>E132</f>
        <v>0</v>
      </c>
      <c r="F131" s="42" t="e">
        <f t="shared" si="11"/>
        <v>#DIV/0!</v>
      </c>
    </row>
    <row r="132" spans="1:6" s="39" customFormat="1" ht="66" customHeight="1" hidden="1">
      <c r="A132" s="86" t="s">
        <v>206</v>
      </c>
      <c r="B132" s="76" t="s">
        <v>192</v>
      </c>
      <c r="C132" s="87">
        <v>0</v>
      </c>
      <c r="D132" s="87">
        <v>0</v>
      </c>
      <c r="E132" s="87">
        <f>C132-D132</f>
        <v>0</v>
      </c>
      <c r="F132" s="33" t="e">
        <f t="shared" si="11"/>
        <v>#DIV/0!</v>
      </c>
    </row>
    <row r="133" spans="1:6" ht="39.75" customHeight="1" hidden="1">
      <c r="A133" s="41" t="s">
        <v>207</v>
      </c>
      <c r="B133" s="75" t="s">
        <v>170</v>
      </c>
      <c r="C133" s="16">
        <f>C134</f>
        <v>0</v>
      </c>
      <c r="D133" s="16">
        <f>D134</f>
        <v>0</v>
      </c>
      <c r="E133" s="16">
        <f>E134</f>
        <v>0</v>
      </c>
      <c r="F133" s="42" t="e">
        <f t="shared" si="11"/>
        <v>#DIV/0!</v>
      </c>
    </row>
    <row r="134" spans="1:6" ht="50.25" customHeight="1" hidden="1">
      <c r="A134" s="37" t="s">
        <v>208</v>
      </c>
      <c r="B134" s="76" t="s">
        <v>171</v>
      </c>
      <c r="C134" s="18">
        <v>0</v>
      </c>
      <c r="D134" s="18">
        <v>0</v>
      </c>
      <c r="E134" s="18">
        <f>C134-D134</f>
        <v>0</v>
      </c>
      <c r="F134" s="33" t="e">
        <f t="shared" si="11"/>
        <v>#DIV/0!</v>
      </c>
    </row>
    <row r="135" spans="1:6" ht="40.5" customHeight="1">
      <c r="A135" s="14" t="s">
        <v>271</v>
      </c>
      <c r="B135" s="40" t="s">
        <v>228</v>
      </c>
      <c r="C135" s="42">
        <f>C136</f>
        <v>25816200</v>
      </c>
      <c r="D135" s="16">
        <f>D136</f>
        <v>5204501.67</v>
      </c>
      <c r="E135" s="16">
        <f>E136</f>
        <v>20611698.33</v>
      </c>
      <c r="F135" s="94">
        <f>F136</f>
        <v>0.2015982859599786</v>
      </c>
    </row>
    <row r="136" spans="1:6" ht="45.75" customHeight="1">
      <c r="A136" s="8" t="s">
        <v>272</v>
      </c>
      <c r="B136" s="38" t="s">
        <v>229</v>
      </c>
      <c r="C136" s="33">
        <v>25816200</v>
      </c>
      <c r="D136" s="18">
        <v>5204501.67</v>
      </c>
      <c r="E136" s="18">
        <f>C136-D136</f>
        <v>20611698.33</v>
      </c>
      <c r="F136" s="93">
        <f>D136/C136</f>
        <v>0.2015982859599786</v>
      </c>
    </row>
    <row r="137" spans="1:6" s="22" customFormat="1" ht="92.25" customHeight="1">
      <c r="A137" s="14" t="s">
        <v>309</v>
      </c>
      <c r="B137" s="40" t="s">
        <v>307</v>
      </c>
      <c r="C137" s="42">
        <f>C138</f>
        <v>37652562.49</v>
      </c>
      <c r="D137" s="42">
        <f>D138</f>
        <v>37652562.49</v>
      </c>
      <c r="E137" s="42">
        <f>E138</f>
        <v>0</v>
      </c>
      <c r="F137" s="94">
        <f>F138</f>
        <v>1</v>
      </c>
    </row>
    <row r="138" spans="1:6" ht="78" customHeight="1">
      <c r="A138" s="8" t="s">
        <v>310</v>
      </c>
      <c r="B138" s="38" t="s">
        <v>308</v>
      </c>
      <c r="C138" s="33">
        <v>37652562.49</v>
      </c>
      <c r="D138" s="33">
        <v>37652562.49</v>
      </c>
      <c r="E138" s="33">
        <f>C138-D138</f>
        <v>0</v>
      </c>
      <c r="F138" s="93">
        <f>D138/C138</f>
        <v>1</v>
      </c>
    </row>
    <row r="139" spans="1:6" s="39" customFormat="1" ht="51">
      <c r="A139" s="14" t="s">
        <v>273</v>
      </c>
      <c r="B139" s="40" t="s">
        <v>274</v>
      </c>
      <c r="C139" s="42">
        <f>C140</f>
        <v>3351173.89</v>
      </c>
      <c r="D139" s="42">
        <f>D140</f>
        <v>3351173.89</v>
      </c>
      <c r="E139" s="42">
        <f>E140</f>
        <v>0</v>
      </c>
      <c r="F139" s="94">
        <f>F140</f>
        <v>1</v>
      </c>
    </row>
    <row r="140" spans="1:6" s="39" customFormat="1" ht="57" customHeight="1">
      <c r="A140" s="8" t="s">
        <v>275</v>
      </c>
      <c r="B140" s="38" t="s">
        <v>276</v>
      </c>
      <c r="C140" s="33">
        <v>3351173.89</v>
      </c>
      <c r="D140" s="33">
        <v>3351173.89</v>
      </c>
      <c r="E140" s="33">
        <f>C140-D140</f>
        <v>0</v>
      </c>
      <c r="F140" s="93">
        <f>D140/C140</f>
        <v>1</v>
      </c>
    </row>
    <row r="141" spans="1:6" s="78" customFormat="1" ht="72" customHeight="1">
      <c r="A141" s="14" t="s">
        <v>335</v>
      </c>
      <c r="B141" s="40" t="s">
        <v>337</v>
      </c>
      <c r="C141" s="42">
        <f>C142</f>
        <v>0</v>
      </c>
      <c r="D141" s="42">
        <f>D142</f>
        <v>3903324.6</v>
      </c>
      <c r="E141" s="42">
        <f>E142</f>
        <v>-3903324.6</v>
      </c>
      <c r="F141" s="94">
        <f>F142</f>
        <v>0</v>
      </c>
    </row>
    <row r="142" spans="1:6" s="39" customFormat="1" ht="72" customHeight="1">
      <c r="A142" s="8" t="s">
        <v>336</v>
      </c>
      <c r="B142" s="38" t="s">
        <v>338</v>
      </c>
      <c r="C142" s="33">
        <v>0</v>
      </c>
      <c r="D142" s="33">
        <v>3903324.6</v>
      </c>
      <c r="E142" s="33">
        <f>C142-D142</f>
        <v>-3903324.6</v>
      </c>
      <c r="F142" s="93">
        <v>0</v>
      </c>
    </row>
    <row r="143" spans="1:6" s="39" customFormat="1" ht="63.75">
      <c r="A143" s="14" t="s">
        <v>311</v>
      </c>
      <c r="B143" s="40" t="s">
        <v>312</v>
      </c>
      <c r="C143" s="42">
        <f>C144</f>
        <v>19520000</v>
      </c>
      <c r="D143" s="42">
        <f>D144</f>
        <v>18369486.68</v>
      </c>
      <c r="E143" s="42">
        <f>E144</f>
        <v>1150513.3200000003</v>
      </c>
      <c r="F143" s="94">
        <f>F144</f>
        <v>0.941059768442623</v>
      </c>
    </row>
    <row r="144" spans="1:6" s="39" customFormat="1" ht="57" customHeight="1">
      <c r="A144" s="8" t="s">
        <v>313</v>
      </c>
      <c r="B144" s="38" t="s">
        <v>314</v>
      </c>
      <c r="C144" s="33">
        <v>19520000</v>
      </c>
      <c r="D144" s="33">
        <v>18369486.68</v>
      </c>
      <c r="E144" s="33">
        <f>C144-D144</f>
        <v>1150513.3200000003</v>
      </c>
      <c r="F144" s="93">
        <f>D144/C144</f>
        <v>0.941059768442623</v>
      </c>
    </row>
    <row r="145" spans="1:6" s="39" customFormat="1" ht="21.75" customHeight="1">
      <c r="A145" s="14" t="s">
        <v>209</v>
      </c>
      <c r="B145" s="51" t="s">
        <v>172</v>
      </c>
      <c r="C145" s="42">
        <f>C146</f>
        <v>185174846.3</v>
      </c>
      <c r="D145" s="42">
        <f>D146</f>
        <v>88256640.86</v>
      </c>
      <c r="E145" s="42">
        <f>E146</f>
        <v>96918205.44000001</v>
      </c>
      <c r="F145" s="94">
        <f>F146</f>
        <v>0.47661246990866274</v>
      </c>
    </row>
    <row r="146" spans="1:6" s="39" customFormat="1" ht="25.5" customHeight="1">
      <c r="A146" s="8" t="s">
        <v>210</v>
      </c>
      <c r="B146" s="52" t="s">
        <v>173</v>
      </c>
      <c r="C146" s="33">
        <v>185174846.3</v>
      </c>
      <c r="D146" s="33">
        <v>88256640.86</v>
      </c>
      <c r="E146" s="33">
        <f>C146-D146</f>
        <v>96918205.44000001</v>
      </c>
      <c r="F146" s="93">
        <f>D146/C146</f>
        <v>0.47661246990866274</v>
      </c>
    </row>
    <row r="147" spans="1:8" ht="33.75" customHeight="1">
      <c r="A147" s="69" t="s">
        <v>211</v>
      </c>
      <c r="B147" s="73" t="s">
        <v>174</v>
      </c>
      <c r="C147" s="71">
        <f>C150+C152+C158+C160+C154+C148+C156</f>
        <v>923780146</v>
      </c>
      <c r="D147" s="71">
        <f>D150+D152+D158+D160+D154+D148+D156</f>
        <v>688726616.81</v>
      </c>
      <c r="E147" s="71">
        <f>C147-D147</f>
        <v>235053529.19000006</v>
      </c>
      <c r="F147" s="91">
        <f>D147/C147</f>
        <v>0.7455525211190238</v>
      </c>
      <c r="H147" s="4"/>
    </row>
    <row r="148" spans="1:6" ht="48.75" customHeight="1">
      <c r="A148" s="14" t="s">
        <v>230</v>
      </c>
      <c r="B148" s="28" t="s">
        <v>232</v>
      </c>
      <c r="C148" s="16">
        <f>C149</f>
        <v>35897462</v>
      </c>
      <c r="D148" s="42">
        <f>D149</f>
        <v>24064216.89</v>
      </c>
      <c r="E148" s="42">
        <f>E149</f>
        <v>11833245.11</v>
      </c>
      <c r="F148" s="94">
        <f>F149</f>
        <v>0.6703598402026305</v>
      </c>
    </row>
    <row r="149" spans="1:6" ht="48.75" customHeight="1">
      <c r="A149" s="8" t="s">
        <v>231</v>
      </c>
      <c r="B149" s="27" t="s">
        <v>233</v>
      </c>
      <c r="C149" s="18">
        <v>35897462</v>
      </c>
      <c r="D149" s="33">
        <v>24064216.89</v>
      </c>
      <c r="E149" s="33">
        <f>C149-D149</f>
        <v>11833245.11</v>
      </c>
      <c r="F149" s="93">
        <f>D149/C149</f>
        <v>0.6703598402026305</v>
      </c>
    </row>
    <row r="150" spans="1:6" s="39" customFormat="1" ht="52.5" customHeight="1">
      <c r="A150" s="14" t="s">
        <v>212</v>
      </c>
      <c r="B150" s="28" t="s">
        <v>175</v>
      </c>
      <c r="C150" s="16">
        <f>C151</f>
        <v>32619900</v>
      </c>
      <c r="D150" s="42">
        <f>D151</f>
        <v>23378830.46</v>
      </c>
      <c r="E150" s="42">
        <f>E151</f>
        <v>9241069.54</v>
      </c>
      <c r="F150" s="94">
        <f>F151</f>
        <v>0.7167045410930138</v>
      </c>
    </row>
    <row r="151" spans="1:6" s="39" customFormat="1" ht="48" customHeight="1">
      <c r="A151" s="8" t="s">
        <v>213</v>
      </c>
      <c r="B151" s="27" t="s">
        <v>176</v>
      </c>
      <c r="C151" s="18">
        <v>32619900</v>
      </c>
      <c r="D151" s="33">
        <v>23378830.46</v>
      </c>
      <c r="E151" s="33">
        <f>C151-D151</f>
        <v>9241069.54</v>
      </c>
      <c r="F151" s="93">
        <f>D151/C151</f>
        <v>0.7167045410930138</v>
      </c>
    </row>
    <row r="152" spans="1:6" s="39" customFormat="1" ht="54" customHeight="1">
      <c r="A152" s="14" t="s">
        <v>214</v>
      </c>
      <c r="B152" s="28" t="s">
        <v>177</v>
      </c>
      <c r="C152" s="16">
        <f>C153</f>
        <v>20703900</v>
      </c>
      <c r="D152" s="42">
        <f>D153</f>
        <v>8337573.17</v>
      </c>
      <c r="E152" s="42">
        <f>E153</f>
        <v>12366326.83</v>
      </c>
      <c r="F152" s="94">
        <f>F153</f>
        <v>0.40270544052086804</v>
      </c>
    </row>
    <row r="153" spans="1:6" s="39" customFormat="1" ht="84" customHeight="1">
      <c r="A153" s="8" t="s">
        <v>215</v>
      </c>
      <c r="B153" s="27" t="s">
        <v>178</v>
      </c>
      <c r="C153" s="18">
        <v>20703900</v>
      </c>
      <c r="D153" s="33">
        <v>8337573.17</v>
      </c>
      <c r="E153" s="33">
        <f>C153-D153</f>
        <v>12366326.83</v>
      </c>
      <c r="F153" s="93">
        <f>D153/C153</f>
        <v>0.40270544052086804</v>
      </c>
    </row>
    <row r="154" spans="1:6" s="39" customFormat="1" ht="75" customHeight="1">
      <c r="A154" s="14" t="s">
        <v>236</v>
      </c>
      <c r="B154" s="77" t="s">
        <v>234</v>
      </c>
      <c r="C154" s="16">
        <f>C155</f>
        <v>5612</v>
      </c>
      <c r="D154" s="42">
        <f>D155</f>
        <v>4757</v>
      </c>
      <c r="E154" s="42">
        <f>E155</f>
        <v>855</v>
      </c>
      <c r="F154" s="94">
        <f>F155</f>
        <v>0.847647897362794</v>
      </c>
    </row>
    <row r="155" spans="1:6" s="39" customFormat="1" ht="66.75" customHeight="1">
      <c r="A155" s="8" t="s">
        <v>237</v>
      </c>
      <c r="B155" s="19" t="s">
        <v>235</v>
      </c>
      <c r="C155" s="18">
        <v>5612</v>
      </c>
      <c r="D155" s="33">
        <v>4757</v>
      </c>
      <c r="E155" s="33">
        <f>C155-D155</f>
        <v>855</v>
      </c>
      <c r="F155" s="93">
        <f>D155/C155</f>
        <v>0.847647897362794</v>
      </c>
    </row>
    <row r="156" spans="1:6" s="39" customFormat="1" ht="30" customHeight="1">
      <c r="A156" s="14" t="s">
        <v>277</v>
      </c>
      <c r="B156" s="77" t="s">
        <v>278</v>
      </c>
      <c r="C156" s="16">
        <f>C157</f>
        <v>758000</v>
      </c>
      <c r="D156" s="16">
        <f>D157</f>
        <v>0</v>
      </c>
      <c r="E156" s="16">
        <f>E157</f>
        <v>758000</v>
      </c>
      <c r="F156" s="94">
        <f>F157</f>
        <v>0</v>
      </c>
    </row>
    <row r="157" spans="1:6" s="39" customFormat="1" ht="42" customHeight="1">
      <c r="A157" s="8" t="s">
        <v>279</v>
      </c>
      <c r="B157" s="19" t="s">
        <v>280</v>
      </c>
      <c r="C157" s="18">
        <v>758000</v>
      </c>
      <c r="D157" s="33">
        <v>0</v>
      </c>
      <c r="E157" s="33">
        <f>C157-D157</f>
        <v>758000</v>
      </c>
      <c r="F157" s="93">
        <f>D157/C157</f>
        <v>0</v>
      </c>
    </row>
    <row r="158" spans="1:6" s="39" customFormat="1" ht="32.25" customHeight="1">
      <c r="A158" s="14" t="s">
        <v>216</v>
      </c>
      <c r="B158" s="77" t="s">
        <v>179</v>
      </c>
      <c r="C158" s="16">
        <f>C159</f>
        <v>2382872</v>
      </c>
      <c r="D158" s="42">
        <f>D159</f>
        <v>1966496.29</v>
      </c>
      <c r="E158" s="42">
        <f>E159</f>
        <v>416375.70999999996</v>
      </c>
      <c r="F158" s="94">
        <f>F159</f>
        <v>0.8252630816930159</v>
      </c>
    </row>
    <row r="159" spans="1:6" s="39" customFormat="1" ht="45.75" customHeight="1">
      <c r="A159" s="8" t="s">
        <v>217</v>
      </c>
      <c r="B159" s="19" t="s">
        <v>180</v>
      </c>
      <c r="C159" s="18">
        <v>2382872</v>
      </c>
      <c r="D159" s="33">
        <v>1966496.29</v>
      </c>
      <c r="E159" s="33">
        <f>C159-D159</f>
        <v>416375.70999999996</v>
      </c>
      <c r="F159" s="93">
        <f>D159/C159</f>
        <v>0.8252630816930159</v>
      </c>
    </row>
    <row r="160" spans="1:6" s="39" customFormat="1" ht="21.75" customHeight="1">
      <c r="A160" s="14" t="s">
        <v>238</v>
      </c>
      <c r="B160" s="28" t="s">
        <v>240</v>
      </c>
      <c r="C160" s="16">
        <f>C161</f>
        <v>831412400</v>
      </c>
      <c r="D160" s="42">
        <f>D161</f>
        <v>630974743</v>
      </c>
      <c r="E160" s="42">
        <f>E161</f>
        <v>200437657</v>
      </c>
      <c r="F160" s="94">
        <f>F161</f>
        <v>0.7589190911754503</v>
      </c>
    </row>
    <row r="161" spans="1:6" s="39" customFormat="1" ht="21.75" customHeight="1">
      <c r="A161" s="8" t="s">
        <v>239</v>
      </c>
      <c r="B161" s="19" t="s">
        <v>241</v>
      </c>
      <c r="C161" s="18">
        <v>831412400</v>
      </c>
      <c r="D161" s="33">
        <v>630974743</v>
      </c>
      <c r="E161" s="33">
        <f>C161-D161</f>
        <v>200437657</v>
      </c>
      <c r="F161" s="93">
        <f>D161/C161</f>
        <v>0.7589190911754503</v>
      </c>
    </row>
    <row r="162" spans="1:6" s="39" customFormat="1" ht="24" customHeight="1">
      <c r="A162" s="69" t="s">
        <v>218</v>
      </c>
      <c r="B162" s="73" t="s">
        <v>181</v>
      </c>
      <c r="C162" s="71">
        <f>C165+C170+C163</f>
        <v>13192195</v>
      </c>
      <c r="D162" s="71">
        <f>D165+D170+D163</f>
        <v>22322996</v>
      </c>
      <c r="E162" s="71">
        <f>C162-D162</f>
        <v>-9130801</v>
      </c>
      <c r="F162" s="91">
        <f>D162/C162</f>
        <v>1.69213660046717</v>
      </c>
    </row>
    <row r="163" spans="1:6" s="39" customFormat="1" ht="71.25" customHeight="1">
      <c r="A163" s="14" t="s">
        <v>339</v>
      </c>
      <c r="B163" s="28" t="s">
        <v>341</v>
      </c>
      <c r="C163" s="16">
        <f>C164</f>
        <v>0</v>
      </c>
      <c r="D163" s="16">
        <f>D164</f>
        <v>3548601</v>
      </c>
      <c r="E163" s="16">
        <f>E164</f>
        <v>-3548601</v>
      </c>
      <c r="F163" s="94">
        <v>0</v>
      </c>
    </row>
    <row r="164" spans="1:6" s="39" customFormat="1" ht="70.5" customHeight="1">
      <c r="A164" s="8" t="s">
        <v>340</v>
      </c>
      <c r="B164" s="19" t="s">
        <v>342</v>
      </c>
      <c r="C164" s="18">
        <v>0</v>
      </c>
      <c r="D164" s="16">
        <v>3548601</v>
      </c>
      <c r="E164" s="33">
        <f>C164-D164</f>
        <v>-3548601</v>
      </c>
      <c r="F164" s="93">
        <v>0</v>
      </c>
    </row>
    <row r="165" spans="1:6" s="78" customFormat="1" ht="38.25">
      <c r="A165" s="14" t="s">
        <v>281</v>
      </c>
      <c r="B165" s="28" t="s">
        <v>282</v>
      </c>
      <c r="C165" s="16">
        <f>C166</f>
        <v>1000000</v>
      </c>
      <c r="D165" s="16">
        <f>D166</f>
        <v>1000000</v>
      </c>
      <c r="E165" s="16">
        <f>E166</f>
        <v>0</v>
      </c>
      <c r="F165" s="94">
        <f aca="true" t="shared" si="12" ref="F165:F171">D165/C165</f>
        <v>1</v>
      </c>
    </row>
    <row r="166" spans="1:6" s="78" customFormat="1" ht="42" customHeight="1">
      <c r="A166" s="8" t="s">
        <v>283</v>
      </c>
      <c r="B166" s="19" t="s">
        <v>284</v>
      </c>
      <c r="C166" s="18">
        <v>1000000</v>
      </c>
      <c r="D166" s="16">
        <v>1000000</v>
      </c>
      <c r="E166" s="33">
        <f>C166-D166</f>
        <v>0</v>
      </c>
      <c r="F166" s="93">
        <f t="shared" si="12"/>
        <v>1</v>
      </c>
    </row>
    <row r="167" spans="1:6" s="39" customFormat="1" ht="28.5" customHeight="1" hidden="1">
      <c r="A167" s="69" t="s">
        <v>219</v>
      </c>
      <c r="B167" s="79" t="s">
        <v>193</v>
      </c>
      <c r="C167" s="71">
        <f aca="true" t="shared" si="13" ref="C167:E168">C168</f>
        <v>0</v>
      </c>
      <c r="D167" s="71">
        <f t="shared" si="13"/>
        <v>0</v>
      </c>
      <c r="E167" s="71">
        <f t="shared" si="13"/>
        <v>0</v>
      </c>
      <c r="F167" s="94" t="e">
        <f t="shared" si="12"/>
        <v>#DIV/0!</v>
      </c>
    </row>
    <row r="168" spans="1:6" s="39" customFormat="1" ht="33.75" customHeight="1" hidden="1">
      <c r="A168" s="14" t="s">
        <v>220</v>
      </c>
      <c r="B168" s="28" t="s">
        <v>194</v>
      </c>
      <c r="C168" s="16">
        <f t="shared" si="13"/>
        <v>0</v>
      </c>
      <c r="D168" s="16">
        <f t="shared" si="13"/>
        <v>0</v>
      </c>
      <c r="E168" s="16">
        <f t="shared" si="13"/>
        <v>0</v>
      </c>
      <c r="F168" s="94" t="e">
        <f t="shared" si="12"/>
        <v>#DIV/0!</v>
      </c>
    </row>
    <row r="169" spans="1:6" s="39" customFormat="1" ht="30.75" customHeight="1" hidden="1">
      <c r="A169" s="8" t="s">
        <v>221</v>
      </c>
      <c r="B169" s="27" t="s">
        <v>194</v>
      </c>
      <c r="C169" s="18">
        <v>0</v>
      </c>
      <c r="D169" s="33">
        <v>0</v>
      </c>
      <c r="E169" s="33">
        <f>C169-D169</f>
        <v>0</v>
      </c>
      <c r="F169" s="94" t="e">
        <f t="shared" si="12"/>
        <v>#DIV/0!</v>
      </c>
    </row>
    <row r="170" spans="1:6" s="39" customFormat="1" ht="30.75" customHeight="1">
      <c r="A170" s="14" t="s">
        <v>315</v>
      </c>
      <c r="B170" s="28" t="s">
        <v>316</v>
      </c>
      <c r="C170" s="16">
        <f>C171</f>
        <v>12192195</v>
      </c>
      <c r="D170" s="16">
        <f>D171</f>
        <v>17774395</v>
      </c>
      <c r="E170" s="16">
        <f>E171</f>
        <v>-5582200</v>
      </c>
      <c r="F170" s="94">
        <f t="shared" si="12"/>
        <v>1.4578502886477784</v>
      </c>
    </row>
    <row r="171" spans="1:6" s="39" customFormat="1" ht="30.75" customHeight="1">
      <c r="A171" s="8" t="s">
        <v>317</v>
      </c>
      <c r="B171" s="19" t="s">
        <v>318</v>
      </c>
      <c r="C171" s="18">
        <v>12192195</v>
      </c>
      <c r="D171" s="18">
        <v>17774395</v>
      </c>
      <c r="E171" s="33">
        <f>C171-D171</f>
        <v>-5582200</v>
      </c>
      <c r="F171" s="93">
        <f t="shared" si="12"/>
        <v>1.4578502886477784</v>
      </c>
    </row>
    <row r="172" spans="1:6" ht="69" customHeight="1">
      <c r="A172" s="69" t="s">
        <v>182</v>
      </c>
      <c r="B172" s="79" t="s">
        <v>183</v>
      </c>
      <c r="C172" s="71">
        <f>C173</f>
        <v>0</v>
      </c>
      <c r="D172" s="71">
        <f>D173</f>
        <v>3875.29</v>
      </c>
      <c r="E172" s="71">
        <v>0</v>
      </c>
      <c r="F172" s="88">
        <v>0</v>
      </c>
    </row>
    <row r="173" spans="1:6" ht="40.5" customHeight="1">
      <c r="A173" s="41" t="s">
        <v>222</v>
      </c>
      <c r="B173" s="80" t="s">
        <v>184</v>
      </c>
      <c r="C173" s="42">
        <f aca="true" t="shared" si="14" ref="C173:E174">C174</f>
        <v>0</v>
      </c>
      <c r="D173" s="42">
        <f t="shared" si="14"/>
        <v>3875.29</v>
      </c>
      <c r="E173" s="42">
        <f t="shared" si="14"/>
        <v>0</v>
      </c>
      <c r="F173" s="42">
        <v>0</v>
      </c>
    </row>
    <row r="174" spans="1:6" ht="30.75" customHeight="1">
      <c r="A174" s="37" t="s">
        <v>223</v>
      </c>
      <c r="B174" s="38" t="s">
        <v>185</v>
      </c>
      <c r="C174" s="33">
        <f t="shared" si="14"/>
        <v>0</v>
      </c>
      <c r="D174" s="33">
        <f>D175+D176</f>
        <v>3875.29</v>
      </c>
      <c r="E174" s="33">
        <f t="shared" si="14"/>
        <v>0</v>
      </c>
      <c r="F174" s="33">
        <v>0</v>
      </c>
    </row>
    <row r="175" spans="1:6" s="22" customFormat="1" ht="47.25" customHeight="1">
      <c r="A175" s="8" t="s">
        <v>224</v>
      </c>
      <c r="B175" s="27" t="s">
        <v>186</v>
      </c>
      <c r="C175" s="18">
        <v>0</v>
      </c>
      <c r="D175" s="18">
        <v>0.14</v>
      </c>
      <c r="E175" s="18">
        <v>0</v>
      </c>
      <c r="F175" s="33">
        <v>0</v>
      </c>
    </row>
    <row r="176" spans="1:6" s="22" customFormat="1" ht="47.25" customHeight="1">
      <c r="A176" s="8" t="s">
        <v>319</v>
      </c>
      <c r="B176" s="27" t="s">
        <v>320</v>
      </c>
      <c r="C176" s="18">
        <v>0</v>
      </c>
      <c r="D176" s="18">
        <v>3875.15</v>
      </c>
      <c r="E176" s="18">
        <v>0</v>
      </c>
      <c r="F176" s="33">
        <v>0</v>
      </c>
    </row>
    <row r="177" spans="1:6" ht="42.75" customHeight="1">
      <c r="A177" s="69" t="s">
        <v>225</v>
      </c>
      <c r="B177" s="79" t="s">
        <v>187</v>
      </c>
      <c r="C177" s="71">
        <f>C179</f>
        <v>0</v>
      </c>
      <c r="D177" s="71">
        <f>D179</f>
        <v>-103857.27</v>
      </c>
      <c r="E177" s="71">
        <f>E179</f>
        <v>0</v>
      </c>
      <c r="F177" s="88">
        <v>0</v>
      </c>
    </row>
    <row r="178" spans="1:6" ht="55.5" customHeight="1">
      <c r="A178" s="37" t="s">
        <v>226</v>
      </c>
      <c r="B178" s="38" t="s">
        <v>188</v>
      </c>
      <c r="C178" s="33">
        <f>C179</f>
        <v>0</v>
      </c>
      <c r="D178" s="33">
        <f>D179</f>
        <v>-103857.27</v>
      </c>
      <c r="E178" s="33">
        <v>0</v>
      </c>
      <c r="F178" s="33">
        <v>0</v>
      </c>
    </row>
    <row r="179" spans="1:6" ht="58.5" customHeight="1">
      <c r="A179" s="8" t="s">
        <v>227</v>
      </c>
      <c r="B179" s="27" t="s">
        <v>189</v>
      </c>
      <c r="C179" s="18">
        <v>0</v>
      </c>
      <c r="D179" s="18">
        <v>-103857.27</v>
      </c>
      <c r="E179" s="18">
        <v>0</v>
      </c>
      <c r="F179" s="33">
        <v>0</v>
      </c>
    </row>
    <row r="180" spans="1:6" s="78" customFormat="1" ht="27" customHeight="1">
      <c r="A180" s="81" t="s">
        <v>190</v>
      </c>
      <c r="B180" s="82"/>
      <c r="C180" s="83">
        <f>C10+C121</f>
        <v>2783301690.29</v>
      </c>
      <c r="D180" s="83">
        <f>D10+D121</f>
        <v>1979317326.46</v>
      </c>
      <c r="E180" s="83">
        <f>E10+E121</f>
        <v>803984363.8300002</v>
      </c>
      <c r="F180" s="92">
        <f>D180/C180</f>
        <v>0.7111400583577303</v>
      </c>
    </row>
    <row r="183" ht="12.75">
      <c r="D183" s="12"/>
    </row>
    <row r="184" spans="3:5" ht="12.75">
      <c r="C184" s="12"/>
      <c r="D184" s="12"/>
      <c r="E184" s="12"/>
    </row>
  </sheetData>
  <sheetProtection/>
  <mergeCells count="5">
    <mergeCell ref="A6:E6"/>
    <mergeCell ref="B1:C1"/>
    <mergeCell ref="B2:C2"/>
    <mergeCell ref="B3:C3"/>
    <mergeCell ref="A4:F4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2019-04-23T07:48:47Z</cp:lastPrinted>
  <dcterms:created xsi:type="dcterms:W3CDTF">2003-08-14T15:25:08Z</dcterms:created>
  <dcterms:modified xsi:type="dcterms:W3CDTF">2020-10-13T12:13:40Z</dcterms:modified>
  <cp:category/>
  <cp:version/>
  <cp:contentType/>
  <cp:contentStatus/>
</cp:coreProperties>
</file>